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0" windowHeight="4740" tabRatio="597" activeTab="0"/>
  </bookViews>
  <sheets>
    <sheet name="Ktidslev.xls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<sst xmlns="http://schemas.openxmlformats.org/spreadsheetml/2006/main" count="66" uniqueCount="47">
  <si>
    <t>Kilise Tepe: Distribution of identified specimens by level and chronological period (NISP)</t>
  </si>
  <si>
    <t>Byz-Byzantine; IA-Iron Age; BA-Bronze Age</t>
  </si>
  <si>
    <t>Level</t>
  </si>
  <si>
    <t>Period</t>
  </si>
  <si>
    <t>Taxon</t>
  </si>
  <si>
    <t>1</t>
  </si>
  <si>
    <t>1/2</t>
  </si>
  <si>
    <t>2</t>
  </si>
  <si>
    <t>2/3</t>
  </si>
  <si>
    <t>2/3/4</t>
  </si>
  <si>
    <t>3</t>
  </si>
  <si>
    <t>3/4</t>
  </si>
  <si>
    <t>4</t>
  </si>
  <si>
    <t>5</t>
  </si>
  <si>
    <t>6</t>
  </si>
  <si>
    <t>7</t>
  </si>
  <si>
    <t>8</t>
  </si>
  <si>
    <t>9</t>
  </si>
  <si>
    <t>Tot</t>
  </si>
  <si>
    <t>Byz</t>
  </si>
  <si>
    <t>IA</t>
  </si>
  <si>
    <t>BA</t>
  </si>
  <si>
    <t>Bos taurus</t>
  </si>
  <si>
    <t>cf. Bos taurus</t>
  </si>
  <si>
    <t>Equid sp.</t>
  </si>
  <si>
    <t>Homo sapiens</t>
  </si>
  <si>
    <t>Caprine</t>
  </si>
  <si>
    <t>Ovis aries</t>
  </si>
  <si>
    <t>Capra hircus</t>
  </si>
  <si>
    <t>cf. Capra hircus</t>
  </si>
  <si>
    <t>Sheep/goat/gazelle</t>
  </si>
  <si>
    <t>Sheep/goat/gazelle/roe</t>
  </si>
  <si>
    <t>Sheep/goat/roe</t>
  </si>
  <si>
    <t>Sus scrofa</t>
  </si>
  <si>
    <t>Canis sp.</t>
  </si>
  <si>
    <t>cf. Canis sp.</t>
  </si>
  <si>
    <t>Large felid</t>
  </si>
  <si>
    <t>Lepus sp.</t>
  </si>
  <si>
    <t>Squirrel size</t>
  </si>
  <si>
    <t>Squirrel?</t>
  </si>
  <si>
    <t>%</t>
  </si>
  <si>
    <t>Total caprine/med ruminant</t>
  </si>
  <si>
    <t>Goat/sheep ratio</t>
  </si>
  <si>
    <t>Relative frequency of the main taxa</t>
  </si>
  <si>
    <t>Cattle</t>
  </si>
  <si>
    <t>Pig</t>
  </si>
  <si>
    <t>Table 28</t>
  </si>
</sst>
</file>

<file path=xl/styles.xml><?xml version="1.0" encoding="utf-8"?>
<styleSheet xmlns="http://schemas.openxmlformats.org/spreadsheetml/2006/main">
  <numFmts count="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General_)"/>
  </numFmts>
  <fonts count="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57"/>
  <sheetViews>
    <sheetView tabSelected="1" workbookViewId="0" topLeftCell="A1">
      <selection activeCell="A1" sqref="A1"/>
    </sheetView>
  </sheetViews>
  <sheetFormatPr defaultColWidth="9.625" defaultRowHeight="12.75"/>
  <cols>
    <col min="1" max="1" width="20.125" style="2" customWidth="1"/>
    <col min="2" max="5" width="5.625" style="2" bestFit="1" customWidth="1"/>
    <col min="6" max="6" width="6.625" style="2" bestFit="1" customWidth="1"/>
    <col min="7" max="8" width="5.625" style="2" bestFit="1" customWidth="1"/>
    <col min="9" max="9" width="7.375" style="2" bestFit="1" customWidth="1"/>
    <col min="10" max="14" width="5.625" style="2" bestFit="1" customWidth="1"/>
    <col min="15" max="15" width="7.375" style="2" bestFit="1" customWidth="1"/>
    <col min="16" max="16" width="3.625" style="2" customWidth="1"/>
    <col min="17" max="17" width="6.50390625" style="2" bestFit="1" customWidth="1"/>
    <col min="18" max="18" width="7.375" style="2" bestFit="1" customWidth="1"/>
    <col min="19" max="19" width="5.625" style="2" bestFit="1" customWidth="1"/>
    <col min="20" max="21" width="9.625" style="2" customWidth="1"/>
    <col min="22" max="16384" width="8.875" style="0" customWidth="1"/>
  </cols>
  <sheetData>
    <row r="1" ht="12.75">
      <c r="A1" s="2" t="s">
        <v>46</v>
      </c>
    </row>
    <row r="2" ht="12.75">
      <c r="A2" s="2" t="s">
        <v>0</v>
      </c>
    </row>
    <row r="3" ht="12.75">
      <c r="A3" s="2" t="s">
        <v>1</v>
      </c>
    </row>
    <row r="5" spans="2:18" ht="12.75">
      <c r="B5" s="2" t="s">
        <v>2</v>
      </c>
      <c r="Q5" s="2" t="s">
        <v>3</v>
      </c>
      <c r="R5"/>
    </row>
    <row r="6" spans="1:21" s="6" customFormat="1" ht="12.75">
      <c r="A6" s="1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5" t="s">
        <v>18</v>
      </c>
      <c r="P6" s="5"/>
      <c r="Q6" s="4" t="s">
        <v>19</v>
      </c>
      <c r="R6" s="5" t="s">
        <v>20</v>
      </c>
      <c r="S6" s="5" t="s">
        <v>21</v>
      </c>
      <c r="T6" s="5"/>
      <c r="U6" s="5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1"/>
    </row>
    <row r="8" spans="1:19" ht="12.75">
      <c r="A8" s="1" t="s">
        <v>22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5</v>
      </c>
      <c r="J8" s="3">
        <v>1</v>
      </c>
      <c r="K8" s="3">
        <v>1</v>
      </c>
      <c r="L8" s="3">
        <v>1</v>
      </c>
      <c r="M8" s="3">
        <v>0</v>
      </c>
      <c r="N8" s="3">
        <v>0</v>
      </c>
      <c r="O8" s="2">
        <f aca="true" t="shared" si="0" ref="O8:O25">SUM(B8:N8)</f>
        <v>8</v>
      </c>
      <c r="Q8" s="3">
        <v>0</v>
      </c>
      <c r="R8" s="2">
        <f aca="true" t="shared" si="1" ref="R8:R26">SUM(C8:I8)</f>
        <v>5</v>
      </c>
      <c r="S8" s="2">
        <f aca="true" t="shared" si="2" ref="S8:S26">SUM(J8:N8)</f>
        <v>3</v>
      </c>
    </row>
    <row r="9" spans="1:19" ht="12.75">
      <c r="A9" s="1" t="s">
        <v>23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2">
        <f t="shared" si="0"/>
        <v>1</v>
      </c>
      <c r="Q9" s="3">
        <v>0</v>
      </c>
      <c r="R9" s="2">
        <f t="shared" si="1"/>
        <v>0</v>
      </c>
      <c r="S9" s="2">
        <f t="shared" si="2"/>
        <v>1</v>
      </c>
    </row>
    <row r="10" spans="1:19" ht="12.75">
      <c r="A10" s="1" t="s">
        <v>24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2">
        <f t="shared" si="0"/>
        <v>1</v>
      </c>
      <c r="Q10" s="3">
        <v>0</v>
      </c>
      <c r="R10" s="2">
        <f t="shared" si="1"/>
        <v>0</v>
      </c>
      <c r="S10" s="2">
        <f t="shared" si="2"/>
        <v>1</v>
      </c>
    </row>
    <row r="11" spans="1:19" ht="12.75">
      <c r="A11" s="1" t="s">
        <v>25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  <c r="O11" s="2">
        <f t="shared" si="0"/>
        <v>3</v>
      </c>
      <c r="Q11" s="3">
        <v>0</v>
      </c>
      <c r="R11" s="2">
        <f t="shared" si="1"/>
        <v>0</v>
      </c>
      <c r="S11" s="2">
        <f t="shared" si="2"/>
        <v>3</v>
      </c>
    </row>
    <row r="12" spans="1:19" ht="12.75">
      <c r="A12" s="1" t="s">
        <v>26</v>
      </c>
      <c r="B12" s="3">
        <v>16</v>
      </c>
      <c r="C12" s="3">
        <v>1</v>
      </c>
      <c r="D12" s="3">
        <v>89</v>
      </c>
      <c r="E12" s="3">
        <v>13</v>
      </c>
      <c r="F12" s="3">
        <v>10</v>
      </c>
      <c r="G12" s="3">
        <v>29</v>
      </c>
      <c r="H12" s="3">
        <v>11</v>
      </c>
      <c r="I12" s="3">
        <v>144.5</v>
      </c>
      <c r="J12" s="3">
        <v>49</v>
      </c>
      <c r="K12" s="3">
        <v>14</v>
      </c>
      <c r="L12" s="3">
        <v>36.5</v>
      </c>
      <c r="M12" s="3">
        <v>23</v>
      </c>
      <c r="N12" s="3">
        <v>14</v>
      </c>
      <c r="O12" s="2">
        <f t="shared" si="0"/>
        <v>450</v>
      </c>
      <c r="Q12" s="3">
        <v>16</v>
      </c>
      <c r="R12" s="2">
        <f t="shared" si="1"/>
        <v>297.5</v>
      </c>
      <c r="S12" s="2">
        <f t="shared" si="2"/>
        <v>136.5</v>
      </c>
    </row>
    <row r="13" spans="1:19" ht="12.75">
      <c r="A13" s="1" t="s">
        <v>27</v>
      </c>
      <c r="B13" s="3">
        <v>0</v>
      </c>
      <c r="C13" s="3">
        <v>0</v>
      </c>
      <c r="D13" s="3">
        <v>3</v>
      </c>
      <c r="E13" s="3">
        <v>0</v>
      </c>
      <c r="F13" s="3">
        <v>0</v>
      </c>
      <c r="G13" s="3">
        <v>1</v>
      </c>
      <c r="H13" s="3">
        <v>0</v>
      </c>
      <c r="I13" s="3">
        <v>3</v>
      </c>
      <c r="J13" s="3">
        <v>1</v>
      </c>
      <c r="K13" s="3">
        <v>0</v>
      </c>
      <c r="L13" s="3">
        <v>3</v>
      </c>
      <c r="M13" s="3">
        <v>0</v>
      </c>
      <c r="N13" s="3">
        <v>0</v>
      </c>
      <c r="O13" s="2">
        <f t="shared" si="0"/>
        <v>11</v>
      </c>
      <c r="Q13" s="3">
        <v>0</v>
      </c>
      <c r="R13" s="2">
        <f t="shared" si="1"/>
        <v>7</v>
      </c>
      <c r="S13" s="2">
        <f t="shared" si="2"/>
        <v>4</v>
      </c>
    </row>
    <row r="14" spans="1:19" ht="12.75">
      <c r="A14" s="1" t="s">
        <v>28</v>
      </c>
      <c r="B14" s="3">
        <v>1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3</v>
      </c>
      <c r="J14" s="3">
        <v>2</v>
      </c>
      <c r="K14" s="3">
        <v>0</v>
      </c>
      <c r="L14" s="3">
        <v>1</v>
      </c>
      <c r="M14" s="3">
        <v>3</v>
      </c>
      <c r="N14" s="3">
        <v>0</v>
      </c>
      <c r="O14" s="2">
        <f t="shared" si="0"/>
        <v>13</v>
      </c>
      <c r="Q14" s="3">
        <v>1</v>
      </c>
      <c r="R14" s="2">
        <f t="shared" si="1"/>
        <v>6</v>
      </c>
      <c r="S14" s="2">
        <f t="shared" si="2"/>
        <v>6</v>
      </c>
    </row>
    <row r="15" spans="1:19" ht="12.75">
      <c r="A15" s="1" t="s">
        <v>29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">
        <f t="shared" si="0"/>
        <v>1</v>
      </c>
      <c r="Q15" s="3">
        <v>1</v>
      </c>
      <c r="R15" s="2">
        <f t="shared" si="1"/>
        <v>0</v>
      </c>
      <c r="S15" s="2">
        <f t="shared" si="2"/>
        <v>0</v>
      </c>
    </row>
    <row r="16" spans="1:19" ht="12.75">
      <c r="A16" s="1" t="s">
        <v>30</v>
      </c>
      <c r="B16" s="3">
        <v>0</v>
      </c>
      <c r="C16" s="3">
        <v>1</v>
      </c>
      <c r="D16" s="3">
        <v>4</v>
      </c>
      <c r="E16" s="3">
        <v>1</v>
      </c>
      <c r="F16" s="3">
        <v>1</v>
      </c>
      <c r="G16" s="3">
        <v>2</v>
      </c>
      <c r="H16" s="3">
        <v>1</v>
      </c>
      <c r="I16" s="3">
        <v>5</v>
      </c>
      <c r="J16" s="3">
        <v>2</v>
      </c>
      <c r="K16" s="3">
        <v>4</v>
      </c>
      <c r="L16" s="3">
        <v>0</v>
      </c>
      <c r="M16" s="3">
        <v>1</v>
      </c>
      <c r="N16" s="3">
        <v>0</v>
      </c>
      <c r="O16" s="2">
        <f t="shared" si="0"/>
        <v>22</v>
      </c>
      <c r="Q16" s="7">
        <v>0</v>
      </c>
      <c r="R16" s="2">
        <f t="shared" si="1"/>
        <v>15</v>
      </c>
      <c r="S16" s="2">
        <f t="shared" si="2"/>
        <v>7</v>
      </c>
    </row>
    <row r="17" spans="1:19" ht="12.75">
      <c r="A17" s="1" t="s">
        <v>31</v>
      </c>
      <c r="B17" s="3">
        <v>2</v>
      </c>
      <c r="C17" s="3">
        <v>0</v>
      </c>
      <c r="D17" s="3">
        <v>4</v>
      </c>
      <c r="E17" s="3">
        <v>0.5</v>
      </c>
      <c r="F17" s="3">
        <v>0</v>
      </c>
      <c r="G17" s="3">
        <v>1</v>
      </c>
      <c r="H17" s="3">
        <v>0</v>
      </c>
      <c r="I17" s="3">
        <v>5</v>
      </c>
      <c r="J17" s="3">
        <v>0</v>
      </c>
      <c r="K17" s="3">
        <v>0</v>
      </c>
      <c r="L17" s="3">
        <v>0.5</v>
      </c>
      <c r="M17" s="3">
        <v>0</v>
      </c>
      <c r="N17" s="3">
        <v>0.5</v>
      </c>
      <c r="O17" s="2">
        <f t="shared" si="0"/>
        <v>13.5</v>
      </c>
      <c r="Q17" s="3">
        <v>2</v>
      </c>
      <c r="R17" s="2">
        <f t="shared" si="1"/>
        <v>10.5</v>
      </c>
      <c r="S17" s="2">
        <f t="shared" si="2"/>
        <v>1</v>
      </c>
    </row>
    <row r="18" spans="1:19" ht="12.75">
      <c r="A18" s="1" t="s">
        <v>32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2">
        <f t="shared" si="0"/>
        <v>2</v>
      </c>
      <c r="Q18" s="3">
        <v>0</v>
      </c>
      <c r="R18" s="2">
        <f t="shared" si="1"/>
        <v>2</v>
      </c>
      <c r="S18" s="2">
        <f t="shared" si="2"/>
        <v>0</v>
      </c>
    </row>
    <row r="19" spans="1:19" ht="12.75">
      <c r="A19" s="1" t="s">
        <v>33</v>
      </c>
      <c r="B19" s="3">
        <v>2</v>
      </c>
      <c r="C19" s="3">
        <v>0</v>
      </c>
      <c r="D19" s="3">
        <v>9</v>
      </c>
      <c r="E19" s="3">
        <v>0</v>
      </c>
      <c r="F19" s="3">
        <v>1.5</v>
      </c>
      <c r="G19" s="3">
        <v>4</v>
      </c>
      <c r="H19" s="3">
        <v>2</v>
      </c>
      <c r="I19" s="3">
        <v>10</v>
      </c>
      <c r="J19" s="3">
        <v>2</v>
      </c>
      <c r="K19" s="3">
        <v>0.5</v>
      </c>
      <c r="L19" s="3">
        <v>4</v>
      </c>
      <c r="M19" s="3">
        <v>6</v>
      </c>
      <c r="N19" s="3">
        <v>0</v>
      </c>
      <c r="O19" s="2">
        <f t="shared" si="0"/>
        <v>41</v>
      </c>
      <c r="Q19" s="3">
        <v>2</v>
      </c>
      <c r="R19" s="2">
        <f t="shared" si="1"/>
        <v>26.5</v>
      </c>
      <c r="S19" s="2">
        <f t="shared" si="2"/>
        <v>12.5</v>
      </c>
    </row>
    <row r="20" spans="1:19" ht="12.75">
      <c r="A20" s="1" t="s">
        <v>34</v>
      </c>
      <c r="B20" s="3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2">
        <f t="shared" si="0"/>
        <v>7</v>
      </c>
      <c r="Q20" s="3">
        <v>0</v>
      </c>
      <c r="R20" s="2">
        <f t="shared" si="1"/>
        <v>6</v>
      </c>
      <c r="S20" s="2">
        <f t="shared" si="2"/>
        <v>1</v>
      </c>
    </row>
    <row r="21" spans="1:19" ht="12.75">
      <c r="A21" s="1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2">
        <f t="shared" si="0"/>
        <v>1</v>
      </c>
      <c r="Q21" s="3">
        <v>0</v>
      </c>
      <c r="R21" s="2">
        <f t="shared" si="1"/>
        <v>0</v>
      </c>
      <c r="S21" s="2">
        <f t="shared" si="2"/>
        <v>1</v>
      </c>
    </row>
    <row r="22" spans="1:19" ht="12.75">
      <c r="A22" s="1" t="s">
        <v>36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2">
        <f t="shared" si="0"/>
        <v>1</v>
      </c>
      <c r="Q22" s="3">
        <v>0</v>
      </c>
      <c r="R22" s="2">
        <f t="shared" si="1"/>
        <v>1</v>
      </c>
      <c r="S22" s="2">
        <f t="shared" si="2"/>
        <v>0</v>
      </c>
    </row>
    <row r="23" spans="1:19" ht="12.75">
      <c r="A23" s="1" t="s">
        <v>37</v>
      </c>
      <c r="B23" s="3">
        <v>0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2">
        <f t="shared" si="0"/>
        <v>2</v>
      </c>
      <c r="Q23" s="3">
        <v>0</v>
      </c>
      <c r="R23" s="2">
        <f t="shared" si="1"/>
        <v>2</v>
      </c>
      <c r="S23" s="2">
        <f t="shared" si="2"/>
        <v>0</v>
      </c>
    </row>
    <row r="24" spans="1:19" ht="12.75">
      <c r="A24" s="1" t="s">
        <v>38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2">
        <f t="shared" si="0"/>
        <v>2</v>
      </c>
      <c r="Q24" s="3">
        <v>0</v>
      </c>
      <c r="R24" s="2">
        <f t="shared" si="1"/>
        <v>0</v>
      </c>
      <c r="S24" s="2">
        <f t="shared" si="2"/>
        <v>2</v>
      </c>
    </row>
    <row r="25" spans="1:19" ht="12.75">
      <c r="A25" s="1" t="s">
        <v>39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2">
        <f t="shared" si="0"/>
        <v>1</v>
      </c>
      <c r="Q25" s="3">
        <v>0</v>
      </c>
      <c r="R25" s="2">
        <f t="shared" si="1"/>
        <v>0</v>
      </c>
      <c r="S25" s="2">
        <f t="shared" si="2"/>
        <v>1</v>
      </c>
    </row>
    <row r="26" spans="2:19" ht="12.75">
      <c r="B26" s="2">
        <f aca="true" t="shared" si="3" ref="B26:O26">SUM(B8:B25)</f>
        <v>22</v>
      </c>
      <c r="C26" s="2">
        <f t="shared" si="3"/>
        <v>2</v>
      </c>
      <c r="D26" s="2">
        <f t="shared" si="3"/>
        <v>110</v>
      </c>
      <c r="E26" s="2">
        <f t="shared" si="3"/>
        <v>22.5</v>
      </c>
      <c r="F26" s="2">
        <f t="shared" si="3"/>
        <v>13.5</v>
      </c>
      <c r="G26" s="2">
        <f t="shared" si="3"/>
        <v>39</v>
      </c>
      <c r="H26" s="2">
        <f t="shared" si="3"/>
        <v>14</v>
      </c>
      <c r="I26" s="2">
        <f t="shared" si="3"/>
        <v>177.5</v>
      </c>
      <c r="J26" s="2">
        <f t="shared" si="3"/>
        <v>60</v>
      </c>
      <c r="K26" s="2">
        <f t="shared" si="3"/>
        <v>19.5</v>
      </c>
      <c r="L26" s="2">
        <f t="shared" si="3"/>
        <v>50</v>
      </c>
      <c r="M26" s="2">
        <f t="shared" si="3"/>
        <v>33</v>
      </c>
      <c r="N26" s="2">
        <f t="shared" si="3"/>
        <v>17.5</v>
      </c>
      <c r="O26" s="2">
        <f t="shared" si="3"/>
        <v>580.5</v>
      </c>
      <c r="Q26" s="2">
        <f>SUM(Q8:Q25)</f>
        <v>22</v>
      </c>
      <c r="R26" s="2">
        <f t="shared" si="1"/>
        <v>378.5</v>
      </c>
      <c r="S26" s="2">
        <f t="shared" si="2"/>
        <v>180</v>
      </c>
    </row>
    <row r="28" ht="12.75">
      <c r="A28" s="2" t="s">
        <v>40</v>
      </c>
    </row>
    <row r="29" spans="1:19" ht="12.75">
      <c r="A29" s="1" t="s">
        <v>22</v>
      </c>
      <c r="B29" s="2">
        <f aca="true" t="shared" si="4" ref="B29:O29">B8/B26*100</f>
        <v>0</v>
      </c>
      <c r="C29" s="2">
        <f t="shared" si="4"/>
        <v>0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2.8169014084507045</v>
      </c>
      <c r="J29" s="2">
        <f t="shared" si="4"/>
        <v>1.6666666666666667</v>
      </c>
      <c r="K29" s="2">
        <f t="shared" si="4"/>
        <v>5.128205128205128</v>
      </c>
      <c r="L29" s="2">
        <f t="shared" si="4"/>
        <v>2</v>
      </c>
      <c r="M29" s="2">
        <f t="shared" si="4"/>
        <v>0</v>
      </c>
      <c r="N29" s="2">
        <f t="shared" si="4"/>
        <v>0</v>
      </c>
      <c r="O29" s="2">
        <f t="shared" si="4"/>
        <v>1.3781223083548666</v>
      </c>
      <c r="Q29" s="2">
        <f>Q8/Q26*100</f>
        <v>0</v>
      </c>
      <c r="R29" s="2">
        <f>R8/R26*100</f>
        <v>1.321003963011889</v>
      </c>
      <c r="S29" s="2">
        <f>S8/S26*100</f>
        <v>1.6666666666666667</v>
      </c>
    </row>
    <row r="30" spans="1:19" ht="12.75">
      <c r="A30" s="1" t="s">
        <v>23</v>
      </c>
      <c r="B30" s="2">
        <f aca="true" t="shared" si="5" ref="B30:O30">B9/B26*100</f>
        <v>0</v>
      </c>
      <c r="C30" s="2">
        <f t="shared" si="5"/>
        <v>0</v>
      </c>
      <c r="D30" s="2">
        <f t="shared" si="5"/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1.6666666666666667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0</v>
      </c>
      <c r="O30" s="2">
        <f t="shared" si="5"/>
        <v>0.17226528854435832</v>
      </c>
      <c r="Q30" s="2">
        <f>Q9/Q26*100</f>
        <v>0</v>
      </c>
      <c r="R30" s="2">
        <f>R9/R26*100</f>
        <v>0</v>
      </c>
      <c r="S30" s="2">
        <f>S9/S26*100</f>
        <v>0.5555555555555556</v>
      </c>
    </row>
    <row r="31" spans="1:19" ht="12.75">
      <c r="A31" s="1" t="s">
        <v>24</v>
      </c>
      <c r="B31" s="2">
        <f aca="true" t="shared" si="6" ref="B31:O31">B10/B26*100</f>
        <v>0</v>
      </c>
      <c r="C31" s="2">
        <f t="shared" si="6"/>
        <v>0</v>
      </c>
      <c r="D31" s="2">
        <f t="shared" si="6"/>
        <v>0</v>
      </c>
      <c r="E31" s="2">
        <f t="shared" si="6"/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1.6666666666666667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2">
        <f t="shared" si="6"/>
        <v>0.17226528854435832</v>
      </c>
      <c r="Q31" s="2">
        <f>Q10/Q26*100</f>
        <v>0</v>
      </c>
      <c r="R31" s="2">
        <f>R10/R26*100</f>
        <v>0</v>
      </c>
      <c r="S31" s="2">
        <f>S10/S26*100</f>
        <v>0.5555555555555556</v>
      </c>
    </row>
    <row r="32" spans="1:19" ht="12.75">
      <c r="A32" s="1" t="s">
        <v>25</v>
      </c>
      <c r="B32" s="2">
        <f aca="true" t="shared" si="7" ref="B32:O32">B11/B26*100</f>
        <v>0</v>
      </c>
      <c r="C32" s="2">
        <f t="shared" si="7"/>
        <v>0</v>
      </c>
      <c r="D32" s="2">
        <f t="shared" si="7"/>
        <v>0</v>
      </c>
      <c r="E32" s="2">
        <f t="shared" si="7"/>
        <v>0</v>
      </c>
      <c r="F32" s="2">
        <f t="shared" si="7"/>
        <v>0</v>
      </c>
      <c r="G32" s="2">
        <f t="shared" si="7"/>
        <v>0</v>
      </c>
      <c r="H32" s="2">
        <f t="shared" si="7"/>
        <v>0</v>
      </c>
      <c r="I32" s="2">
        <f t="shared" si="7"/>
        <v>0</v>
      </c>
      <c r="J32" s="2">
        <f t="shared" si="7"/>
        <v>0</v>
      </c>
      <c r="K32" s="2">
        <f t="shared" si="7"/>
        <v>0</v>
      </c>
      <c r="L32" s="2">
        <f t="shared" si="7"/>
        <v>0</v>
      </c>
      <c r="M32" s="2">
        <f t="shared" si="7"/>
        <v>0</v>
      </c>
      <c r="N32" s="2">
        <f t="shared" si="7"/>
        <v>17.142857142857142</v>
      </c>
      <c r="O32" s="2">
        <f t="shared" si="7"/>
        <v>0.516795865633075</v>
      </c>
      <c r="Q32" s="2">
        <f>Q11/Q26*100</f>
        <v>0</v>
      </c>
      <c r="R32" s="2">
        <f>R11/R26*100</f>
        <v>0</v>
      </c>
      <c r="S32" s="2">
        <f>S11/S26*100</f>
        <v>1.6666666666666667</v>
      </c>
    </row>
    <row r="33" spans="1:19" ht="12.75">
      <c r="A33" s="1" t="s">
        <v>26</v>
      </c>
      <c r="B33" s="2">
        <f aca="true" t="shared" si="8" ref="B33:O33">B12/B26*100</f>
        <v>72.72727272727273</v>
      </c>
      <c r="C33" s="2">
        <f t="shared" si="8"/>
        <v>50</v>
      </c>
      <c r="D33" s="2">
        <f t="shared" si="8"/>
        <v>80.9090909090909</v>
      </c>
      <c r="E33" s="2">
        <f t="shared" si="8"/>
        <v>57.77777777777777</v>
      </c>
      <c r="F33" s="2">
        <f t="shared" si="8"/>
        <v>74.07407407407408</v>
      </c>
      <c r="G33" s="2">
        <f t="shared" si="8"/>
        <v>74.35897435897436</v>
      </c>
      <c r="H33" s="2">
        <f t="shared" si="8"/>
        <v>78.57142857142857</v>
      </c>
      <c r="I33" s="2">
        <f t="shared" si="8"/>
        <v>81.40845070422536</v>
      </c>
      <c r="J33" s="2">
        <f t="shared" si="8"/>
        <v>81.66666666666667</v>
      </c>
      <c r="K33" s="2">
        <f t="shared" si="8"/>
        <v>71.7948717948718</v>
      </c>
      <c r="L33" s="2">
        <f t="shared" si="8"/>
        <v>73</v>
      </c>
      <c r="M33" s="2">
        <f t="shared" si="8"/>
        <v>69.6969696969697</v>
      </c>
      <c r="N33" s="2">
        <f t="shared" si="8"/>
        <v>80</v>
      </c>
      <c r="O33" s="2">
        <f t="shared" si="8"/>
        <v>77.51937984496125</v>
      </c>
      <c r="Q33" s="2">
        <f>Q12/Q26*100</f>
        <v>72.72727272727273</v>
      </c>
      <c r="R33" s="2">
        <f>R12/R26*100</f>
        <v>78.5997357992074</v>
      </c>
      <c r="S33" s="2">
        <f>S12/S26*100</f>
        <v>75.83333333333333</v>
      </c>
    </row>
    <row r="34" spans="1:19" ht="12.75">
      <c r="A34" s="1" t="s">
        <v>27</v>
      </c>
      <c r="B34" s="2">
        <f aca="true" t="shared" si="9" ref="B34:O34">B13/B26*100</f>
        <v>0</v>
      </c>
      <c r="C34" s="2">
        <f t="shared" si="9"/>
        <v>0</v>
      </c>
      <c r="D34" s="2">
        <f t="shared" si="9"/>
        <v>2.727272727272727</v>
      </c>
      <c r="E34" s="2">
        <f t="shared" si="9"/>
        <v>0</v>
      </c>
      <c r="F34" s="2">
        <f t="shared" si="9"/>
        <v>0</v>
      </c>
      <c r="G34" s="2">
        <f t="shared" si="9"/>
        <v>2.564102564102564</v>
      </c>
      <c r="H34" s="2">
        <f t="shared" si="9"/>
        <v>0</v>
      </c>
      <c r="I34" s="2">
        <f t="shared" si="9"/>
        <v>1.6901408450704223</v>
      </c>
      <c r="J34" s="2">
        <f t="shared" si="9"/>
        <v>1.6666666666666667</v>
      </c>
      <c r="K34" s="2">
        <f t="shared" si="9"/>
        <v>0</v>
      </c>
      <c r="L34" s="2">
        <f t="shared" si="9"/>
        <v>6</v>
      </c>
      <c r="M34" s="2">
        <f t="shared" si="9"/>
        <v>0</v>
      </c>
      <c r="N34" s="2">
        <f t="shared" si="9"/>
        <v>0</v>
      </c>
      <c r="O34" s="2">
        <f t="shared" si="9"/>
        <v>1.8949181739879413</v>
      </c>
      <c r="Q34" s="2">
        <f>Q13/Q26*100</f>
        <v>0</v>
      </c>
      <c r="R34" s="2">
        <f>R13/R26*100</f>
        <v>1.8494055482166447</v>
      </c>
      <c r="S34" s="2">
        <f>S13/S26*100</f>
        <v>2.2222222222222223</v>
      </c>
    </row>
    <row r="35" spans="1:19" ht="12.75">
      <c r="A35" s="1" t="s">
        <v>28</v>
      </c>
      <c r="B35" s="2">
        <f aca="true" t="shared" si="10" ref="B35:O35">B14/B26*100</f>
        <v>4.545454545454546</v>
      </c>
      <c r="C35" s="2">
        <f t="shared" si="10"/>
        <v>0</v>
      </c>
      <c r="D35" s="2">
        <f t="shared" si="10"/>
        <v>0.9090909090909091</v>
      </c>
      <c r="E35" s="2">
        <f t="shared" si="10"/>
        <v>4.444444444444445</v>
      </c>
      <c r="F35" s="2">
        <f t="shared" si="10"/>
        <v>0</v>
      </c>
      <c r="G35" s="2">
        <f t="shared" si="10"/>
        <v>2.564102564102564</v>
      </c>
      <c r="H35" s="2">
        <f t="shared" si="10"/>
        <v>0</v>
      </c>
      <c r="I35" s="2">
        <f t="shared" si="10"/>
        <v>1.6901408450704223</v>
      </c>
      <c r="J35" s="2">
        <f t="shared" si="10"/>
        <v>3.3333333333333335</v>
      </c>
      <c r="K35" s="2">
        <f t="shared" si="10"/>
        <v>0</v>
      </c>
      <c r="L35" s="2">
        <f t="shared" si="10"/>
        <v>2</v>
      </c>
      <c r="M35" s="2">
        <f t="shared" si="10"/>
        <v>9.090909090909092</v>
      </c>
      <c r="N35" s="2">
        <f t="shared" si="10"/>
        <v>0</v>
      </c>
      <c r="O35" s="2">
        <f t="shared" si="10"/>
        <v>2.239448751076658</v>
      </c>
      <c r="Q35" s="2">
        <f>Q14/Q26*100</f>
        <v>4.545454545454546</v>
      </c>
      <c r="R35" s="2">
        <f>R14/R26*100</f>
        <v>1.5852047556142668</v>
      </c>
      <c r="S35" s="2">
        <f>S14/S26*100</f>
        <v>3.3333333333333335</v>
      </c>
    </row>
    <row r="36" spans="1:19" ht="12.75">
      <c r="A36" s="1" t="s">
        <v>29</v>
      </c>
      <c r="B36" s="2">
        <f aca="true" t="shared" si="11" ref="B36:O36">B15/B26*100</f>
        <v>4.545454545454546</v>
      </c>
      <c r="C36" s="2">
        <f t="shared" si="11"/>
        <v>0</v>
      </c>
      <c r="D36" s="2">
        <f t="shared" si="11"/>
        <v>0</v>
      </c>
      <c r="E36" s="2">
        <f t="shared" si="11"/>
        <v>0</v>
      </c>
      <c r="F36" s="2">
        <f t="shared" si="11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0.17226528854435832</v>
      </c>
      <c r="Q36" s="2">
        <f>Q15/Q26*100</f>
        <v>4.545454545454546</v>
      </c>
      <c r="R36" s="2">
        <f>R15/R26*100</f>
        <v>0</v>
      </c>
      <c r="S36" s="2">
        <f>S15/S26*100</f>
        <v>0</v>
      </c>
    </row>
    <row r="37" spans="1:19" ht="12.75">
      <c r="A37" s="1" t="s">
        <v>30</v>
      </c>
      <c r="B37" s="2">
        <f aca="true" t="shared" si="12" ref="B37:O37">B16/B26*100</f>
        <v>0</v>
      </c>
      <c r="C37" s="2">
        <f t="shared" si="12"/>
        <v>50</v>
      </c>
      <c r="D37" s="2">
        <f t="shared" si="12"/>
        <v>3.6363636363636362</v>
      </c>
      <c r="E37" s="2">
        <f t="shared" si="12"/>
        <v>4.444444444444445</v>
      </c>
      <c r="F37" s="2">
        <f t="shared" si="12"/>
        <v>7.4074074074074066</v>
      </c>
      <c r="G37" s="2">
        <f t="shared" si="12"/>
        <v>5.128205128205128</v>
      </c>
      <c r="H37" s="2">
        <f t="shared" si="12"/>
        <v>7.142857142857142</v>
      </c>
      <c r="I37" s="2">
        <f t="shared" si="12"/>
        <v>2.8169014084507045</v>
      </c>
      <c r="J37" s="2">
        <f t="shared" si="12"/>
        <v>3.3333333333333335</v>
      </c>
      <c r="K37" s="2">
        <f t="shared" si="12"/>
        <v>20.51282051282051</v>
      </c>
      <c r="L37" s="2">
        <f t="shared" si="12"/>
        <v>0</v>
      </c>
      <c r="M37" s="2">
        <f t="shared" si="12"/>
        <v>3.0303030303030303</v>
      </c>
      <c r="N37" s="2">
        <f t="shared" si="12"/>
        <v>0</v>
      </c>
      <c r="O37" s="2">
        <f t="shared" si="12"/>
        <v>3.7898363479758825</v>
      </c>
      <c r="Q37" s="2">
        <f>Q16/Q26*100</f>
        <v>0</v>
      </c>
      <c r="R37" s="2">
        <f>R16/R26*100</f>
        <v>3.963011889035667</v>
      </c>
      <c r="S37" s="2">
        <f>S16/S26*100</f>
        <v>3.888888888888889</v>
      </c>
    </row>
    <row r="38" spans="1:19" ht="12.75">
      <c r="A38" s="1" t="s">
        <v>31</v>
      </c>
      <c r="B38" s="2">
        <f aca="true" t="shared" si="13" ref="B38:O38">B17/B26*100</f>
        <v>9.090909090909092</v>
      </c>
      <c r="C38" s="2">
        <f t="shared" si="13"/>
        <v>0</v>
      </c>
      <c r="D38" s="2">
        <f t="shared" si="13"/>
        <v>3.6363636363636362</v>
      </c>
      <c r="E38" s="2">
        <f t="shared" si="13"/>
        <v>2.2222222222222223</v>
      </c>
      <c r="F38" s="2">
        <f t="shared" si="13"/>
        <v>0</v>
      </c>
      <c r="G38" s="2">
        <f t="shared" si="13"/>
        <v>2.564102564102564</v>
      </c>
      <c r="H38" s="2">
        <f t="shared" si="13"/>
        <v>0</v>
      </c>
      <c r="I38" s="2">
        <f t="shared" si="13"/>
        <v>2.8169014084507045</v>
      </c>
      <c r="J38" s="2">
        <f t="shared" si="13"/>
        <v>0</v>
      </c>
      <c r="K38" s="2">
        <f t="shared" si="13"/>
        <v>0</v>
      </c>
      <c r="L38" s="2">
        <f t="shared" si="13"/>
        <v>1</v>
      </c>
      <c r="M38" s="2">
        <f t="shared" si="13"/>
        <v>0</v>
      </c>
      <c r="N38" s="2">
        <f t="shared" si="13"/>
        <v>2.857142857142857</v>
      </c>
      <c r="O38" s="2">
        <f t="shared" si="13"/>
        <v>2.3255813953488373</v>
      </c>
      <c r="Q38" s="2">
        <f>Q17/Q26*100</f>
        <v>9.090909090909092</v>
      </c>
      <c r="R38" s="2">
        <f>R17/R26*100</f>
        <v>2.7741083223249667</v>
      </c>
      <c r="S38" s="2">
        <f>S17/S26*100</f>
        <v>0.5555555555555556</v>
      </c>
    </row>
    <row r="39" spans="1:19" ht="12.75">
      <c r="A39" s="1" t="s">
        <v>32</v>
      </c>
      <c r="B39" s="2">
        <f aca="true" t="shared" si="14" ref="B39:O39">B18/B26*100</f>
        <v>0</v>
      </c>
      <c r="C39" s="2">
        <f t="shared" si="14"/>
        <v>0</v>
      </c>
      <c r="D39" s="2">
        <f t="shared" si="14"/>
        <v>0</v>
      </c>
      <c r="E39" s="2">
        <f t="shared" si="14"/>
        <v>0</v>
      </c>
      <c r="F39" s="2">
        <f t="shared" si="14"/>
        <v>0</v>
      </c>
      <c r="G39" s="2">
        <f t="shared" si="14"/>
        <v>2.564102564102564</v>
      </c>
      <c r="H39" s="2">
        <f t="shared" si="14"/>
        <v>0</v>
      </c>
      <c r="I39" s="2">
        <f t="shared" si="14"/>
        <v>0.5633802816901409</v>
      </c>
      <c r="J39" s="2">
        <f t="shared" si="14"/>
        <v>0</v>
      </c>
      <c r="K39" s="2">
        <f t="shared" si="14"/>
        <v>0</v>
      </c>
      <c r="L39" s="2">
        <f t="shared" si="14"/>
        <v>0</v>
      </c>
      <c r="M39" s="2">
        <f t="shared" si="14"/>
        <v>0</v>
      </c>
      <c r="N39" s="2">
        <f t="shared" si="14"/>
        <v>0</v>
      </c>
      <c r="O39" s="2">
        <f t="shared" si="14"/>
        <v>0.34453057708871665</v>
      </c>
      <c r="Q39" s="2">
        <f>Q18/Q26*100</f>
        <v>0</v>
      </c>
      <c r="R39" s="2">
        <f>R18/R26*100</f>
        <v>0.5284015852047557</v>
      </c>
      <c r="S39" s="2">
        <f>S18/S26*100</f>
        <v>0</v>
      </c>
    </row>
    <row r="40" spans="1:19" ht="12.75">
      <c r="A40" s="1" t="s">
        <v>33</v>
      </c>
      <c r="B40" s="2">
        <f aca="true" t="shared" si="15" ref="B40:O40">B19/B26*100</f>
        <v>9.090909090909092</v>
      </c>
      <c r="C40" s="2">
        <f t="shared" si="15"/>
        <v>0</v>
      </c>
      <c r="D40" s="2">
        <f t="shared" si="15"/>
        <v>8.181818181818182</v>
      </c>
      <c r="E40" s="2">
        <f t="shared" si="15"/>
        <v>0</v>
      </c>
      <c r="F40" s="2">
        <f t="shared" si="15"/>
        <v>11.11111111111111</v>
      </c>
      <c r="G40" s="2">
        <f t="shared" si="15"/>
        <v>10.256410256410255</v>
      </c>
      <c r="H40" s="2">
        <f t="shared" si="15"/>
        <v>14.285714285714285</v>
      </c>
      <c r="I40" s="2">
        <f t="shared" si="15"/>
        <v>5.633802816901409</v>
      </c>
      <c r="J40" s="2">
        <f t="shared" si="15"/>
        <v>3.3333333333333335</v>
      </c>
      <c r="K40" s="2">
        <f t="shared" si="15"/>
        <v>2.564102564102564</v>
      </c>
      <c r="L40" s="2">
        <f t="shared" si="15"/>
        <v>8</v>
      </c>
      <c r="M40" s="2">
        <f t="shared" si="15"/>
        <v>18.181818181818183</v>
      </c>
      <c r="N40" s="2">
        <f t="shared" si="15"/>
        <v>0</v>
      </c>
      <c r="O40" s="2">
        <f t="shared" si="15"/>
        <v>7.062876830318691</v>
      </c>
      <c r="Q40" s="2">
        <f>Q19/Q26*100</f>
        <v>9.090909090909092</v>
      </c>
      <c r="R40" s="2">
        <f>R19/R26*100</f>
        <v>7.001321003963012</v>
      </c>
      <c r="S40" s="2">
        <f>S19/S26*100</f>
        <v>6.944444444444445</v>
      </c>
    </row>
    <row r="41" spans="1:19" ht="12.75">
      <c r="A41" s="1" t="s">
        <v>34</v>
      </c>
      <c r="B41" s="2">
        <f aca="true" t="shared" si="16" ref="B41:O41">B20/B26*100</f>
        <v>0</v>
      </c>
      <c r="C41" s="2">
        <f t="shared" si="16"/>
        <v>0</v>
      </c>
      <c r="D41" s="2">
        <f t="shared" si="16"/>
        <v>0</v>
      </c>
      <c r="E41" s="2">
        <f t="shared" si="16"/>
        <v>26.666666666666668</v>
      </c>
      <c r="F41" s="2">
        <f t="shared" si="16"/>
        <v>0</v>
      </c>
      <c r="G41" s="2">
        <f t="shared" si="16"/>
        <v>0</v>
      </c>
      <c r="H41" s="2">
        <f t="shared" si="16"/>
        <v>0</v>
      </c>
      <c r="I41" s="2">
        <f t="shared" si="16"/>
        <v>0</v>
      </c>
      <c r="J41" s="2">
        <f t="shared" si="16"/>
        <v>0</v>
      </c>
      <c r="K41" s="2">
        <f t="shared" si="16"/>
        <v>0</v>
      </c>
      <c r="L41" s="2">
        <f t="shared" si="16"/>
        <v>2</v>
      </c>
      <c r="M41" s="2">
        <f t="shared" si="16"/>
        <v>0</v>
      </c>
      <c r="N41" s="2">
        <f t="shared" si="16"/>
        <v>0</v>
      </c>
      <c r="O41" s="2">
        <f t="shared" si="16"/>
        <v>1.2058570198105083</v>
      </c>
      <c r="Q41" s="2">
        <f>Q20/Q26*100</f>
        <v>0</v>
      </c>
      <c r="R41" s="2">
        <f>R20/R26*100</f>
        <v>1.5852047556142668</v>
      </c>
      <c r="S41" s="2">
        <f>S20/S26*100</f>
        <v>0.5555555555555556</v>
      </c>
    </row>
    <row r="42" spans="1:19" ht="12.75">
      <c r="A42" s="1" t="s">
        <v>35</v>
      </c>
      <c r="B42" s="2">
        <f aca="true" t="shared" si="17" ref="B42:O42">B21/B26*100</f>
        <v>0</v>
      </c>
      <c r="C42" s="2">
        <f t="shared" si="17"/>
        <v>0</v>
      </c>
      <c r="D42" s="2">
        <f t="shared" si="17"/>
        <v>0</v>
      </c>
      <c r="E42" s="2">
        <f t="shared" si="17"/>
        <v>0</v>
      </c>
      <c r="F42" s="2">
        <f t="shared" si="17"/>
        <v>0</v>
      </c>
      <c r="G42" s="2">
        <f t="shared" si="17"/>
        <v>0</v>
      </c>
      <c r="H42" s="2">
        <f t="shared" si="17"/>
        <v>0</v>
      </c>
      <c r="I42" s="2">
        <f t="shared" si="17"/>
        <v>0</v>
      </c>
      <c r="J42" s="2">
        <f t="shared" si="17"/>
        <v>1.6666666666666667</v>
      </c>
      <c r="K42" s="2">
        <f t="shared" si="17"/>
        <v>0</v>
      </c>
      <c r="L42" s="2">
        <f t="shared" si="17"/>
        <v>0</v>
      </c>
      <c r="M42" s="2">
        <f t="shared" si="17"/>
        <v>0</v>
      </c>
      <c r="N42" s="2">
        <f t="shared" si="17"/>
        <v>0</v>
      </c>
      <c r="O42" s="2">
        <f t="shared" si="17"/>
        <v>0.17226528854435832</v>
      </c>
      <c r="Q42" s="2">
        <f>Q21/Q26*100</f>
        <v>0</v>
      </c>
      <c r="R42" s="2">
        <f>R21/R26*100</f>
        <v>0</v>
      </c>
      <c r="S42" s="2">
        <f>S21/S26*100</f>
        <v>0.5555555555555556</v>
      </c>
    </row>
    <row r="43" spans="1:19" ht="12.75">
      <c r="A43" s="1" t="s">
        <v>36</v>
      </c>
      <c r="B43" s="2">
        <f aca="true" t="shared" si="18" ref="B43:O43">B170/B26*100</f>
        <v>0</v>
      </c>
      <c r="C43" s="2">
        <f t="shared" si="18"/>
        <v>0</v>
      </c>
      <c r="D43" s="2">
        <f t="shared" si="18"/>
        <v>0</v>
      </c>
      <c r="E43" s="2">
        <f t="shared" si="18"/>
        <v>0</v>
      </c>
      <c r="F43" s="2">
        <f t="shared" si="18"/>
        <v>0</v>
      </c>
      <c r="G43" s="2">
        <f t="shared" si="18"/>
        <v>0</v>
      </c>
      <c r="H43" s="2">
        <f t="shared" si="18"/>
        <v>0</v>
      </c>
      <c r="I43" s="2">
        <f t="shared" si="18"/>
        <v>0</v>
      </c>
      <c r="J43" s="2">
        <f t="shared" si="18"/>
        <v>0</v>
      </c>
      <c r="K43" s="2">
        <f t="shared" si="18"/>
        <v>0</v>
      </c>
      <c r="L43" s="2">
        <f t="shared" si="18"/>
        <v>0</v>
      </c>
      <c r="M43" s="2">
        <f t="shared" si="18"/>
        <v>0</v>
      </c>
      <c r="N43" s="2">
        <f t="shared" si="18"/>
        <v>0</v>
      </c>
      <c r="O43" s="2">
        <f t="shared" si="18"/>
        <v>0</v>
      </c>
      <c r="Q43" s="2">
        <f>Q170/Q26*100</f>
        <v>0</v>
      </c>
      <c r="R43" s="2">
        <f>R170/R26*100</f>
        <v>0</v>
      </c>
      <c r="S43" s="2">
        <f>S170/S26*100</f>
        <v>0</v>
      </c>
    </row>
    <row r="44" spans="1:19" ht="12.75">
      <c r="A44" s="1" t="s">
        <v>37</v>
      </c>
      <c r="B44" s="2">
        <f aca="true" t="shared" si="19" ref="B44:O44">B23/B26*100</f>
        <v>0</v>
      </c>
      <c r="C44" s="2">
        <f t="shared" si="19"/>
        <v>0</v>
      </c>
      <c r="D44" s="2">
        <f t="shared" si="19"/>
        <v>0</v>
      </c>
      <c r="E44" s="2">
        <f t="shared" si="19"/>
        <v>0</v>
      </c>
      <c r="F44" s="2">
        <f t="shared" si="19"/>
        <v>7.4074074074074066</v>
      </c>
      <c r="G44" s="2">
        <f t="shared" si="19"/>
        <v>0</v>
      </c>
      <c r="H44" s="2">
        <f t="shared" si="19"/>
        <v>0</v>
      </c>
      <c r="I44" s="2">
        <f t="shared" si="19"/>
        <v>0.5633802816901409</v>
      </c>
      <c r="J44" s="2">
        <f t="shared" si="19"/>
        <v>0</v>
      </c>
      <c r="K44" s="2">
        <f t="shared" si="19"/>
        <v>0</v>
      </c>
      <c r="L44" s="2">
        <f t="shared" si="19"/>
        <v>0</v>
      </c>
      <c r="M44" s="2">
        <f t="shared" si="19"/>
        <v>0</v>
      </c>
      <c r="N44" s="2">
        <f t="shared" si="19"/>
        <v>0</v>
      </c>
      <c r="O44" s="2">
        <f t="shared" si="19"/>
        <v>0.34453057708871665</v>
      </c>
      <c r="Q44" s="2">
        <f>Q23/Q26*100</f>
        <v>0</v>
      </c>
      <c r="R44" s="2">
        <f>R23/R26*100</f>
        <v>0.5284015852047557</v>
      </c>
      <c r="S44" s="2">
        <f>S23/S26*100</f>
        <v>0</v>
      </c>
    </row>
    <row r="45" spans="1:19" ht="12.75">
      <c r="A45" s="1" t="s">
        <v>38</v>
      </c>
      <c r="B45" s="2">
        <f aca="true" t="shared" si="20" ref="B45:O45">B24/B26*100</f>
        <v>0</v>
      </c>
      <c r="C45" s="2">
        <f t="shared" si="20"/>
        <v>0</v>
      </c>
      <c r="D45" s="2">
        <f t="shared" si="20"/>
        <v>0</v>
      </c>
      <c r="E45" s="2">
        <f t="shared" si="20"/>
        <v>0</v>
      </c>
      <c r="F45" s="2">
        <f t="shared" si="20"/>
        <v>0</v>
      </c>
      <c r="G45" s="2">
        <f t="shared" si="20"/>
        <v>0</v>
      </c>
      <c r="H45" s="2">
        <f t="shared" si="20"/>
        <v>0</v>
      </c>
      <c r="I45" s="2">
        <f t="shared" si="20"/>
        <v>0</v>
      </c>
      <c r="J45" s="2">
        <f t="shared" si="20"/>
        <v>0</v>
      </c>
      <c r="K45" s="2">
        <f t="shared" si="20"/>
        <v>0</v>
      </c>
      <c r="L45" s="2">
        <f t="shared" si="20"/>
        <v>4</v>
      </c>
      <c r="M45" s="2">
        <f t="shared" si="20"/>
        <v>0</v>
      </c>
      <c r="N45" s="2">
        <f t="shared" si="20"/>
        <v>0</v>
      </c>
      <c r="O45" s="2">
        <f t="shared" si="20"/>
        <v>0.34453057708871665</v>
      </c>
      <c r="Q45" s="2">
        <f>Q24/Q26*100</f>
        <v>0</v>
      </c>
      <c r="R45" s="2">
        <f>R24/R26*100</f>
        <v>0</v>
      </c>
      <c r="S45" s="2">
        <f>S24/S26*100</f>
        <v>1.1111111111111112</v>
      </c>
    </row>
    <row r="46" spans="1:19" ht="12.75">
      <c r="A46" s="1" t="s">
        <v>39</v>
      </c>
      <c r="B46" s="2">
        <f aca="true" t="shared" si="21" ref="B46:O46">B25/B26*100</f>
        <v>0</v>
      </c>
      <c r="C46" s="2">
        <f t="shared" si="21"/>
        <v>0</v>
      </c>
      <c r="D46" s="2">
        <f t="shared" si="21"/>
        <v>0</v>
      </c>
      <c r="E46" s="2">
        <f t="shared" si="21"/>
        <v>0</v>
      </c>
      <c r="F46" s="2">
        <f t="shared" si="21"/>
        <v>0</v>
      </c>
      <c r="G46" s="2">
        <f t="shared" si="21"/>
        <v>0</v>
      </c>
      <c r="H46" s="2">
        <f t="shared" si="21"/>
        <v>0</v>
      </c>
      <c r="I46" s="2">
        <f t="shared" si="21"/>
        <v>0</v>
      </c>
      <c r="J46" s="2">
        <f t="shared" si="21"/>
        <v>0</v>
      </c>
      <c r="K46" s="2">
        <f t="shared" si="21"/>
        <v>0</v>
      </c>
      <c r="L46" s="2">
        <f t="shared" si="21"/>
        <v>2</v>
      </c>
      <c r="M46" s="2">
        <f t="shared" si="21"/>
        <v>0</v>
      </c>
      <c r="N46" s="2">
        <f t="shared" si="21"/>
        <v>0</v>
      </c>
      <c r="O46" s="2">
        <f t="shared" si="21"/>
        <v>0.17226528854435832</v>
      </c>
      <c r="Q46" s="2">
        <f>Q25/Q26*100</f>
        <v>0</v>
      </c>
      <c r="R46" s="2">
        <f>R25/R26*100</f>
        <v>0</v>
      </c>
      <c r="S46" s="2">
        <f>S25/S26*100</f>
        <v>0.5555555555555556</v>
      </c>
    </row>
    <row r="47" spans="2:19" ht="12.75">
      <c r="B47" s="2">
        <f aca="true" t="shared" si="22" ref="B47:O47">SUM(B29:B46)</f>
        <v>100.00000000000001</v>
      </c>
      <c r="C47" s="2">
        <f t="shared" si="22"/>
        <v>100</v>
      </c>
      <c r="D47" s="2">
        <f t="shared" si="22"/>
        <v>100.00000000000001</v>
      </c>
      <c r="E47" s="2">
        <f t="shared" si="22"/>
        <v>95.55555555555556</v>
      </c>
      <c r="F47" s="2">
        <f t="shared" si="22"/>
        <v>100</v>
      </c>
      <c r="G47" s="2">
        <f t="shared" si="22"/>
        <v>100.00000000000003</v>
      </c>
      <c r="H47" s="2">
        <f t="shared" si="22"/>
        <v>100</v>
      </c>
      <c r="I47" s="2">
        <f t="shared" si="22"/>
        <v>100</v>
      </c>
      <c r="J47" s="2">
        <f t="shared" si="22"/>
        <v>100</v>
      </c>
      <c r="K47" s="2">
        <f t="shared" si="22"/>
        <v>100</v>
      </c>
      <c r="L47" s="2">
        <f t="shared" si="22"/>
        <v>100</v>
      </c>
      <c r="M47" s="2">
        <f t="shared" si="22"/>
        <v>100.00000000000001</v>
      </c>
      <c r="N47" s="2">
        <f t="shared" si="22"/>
        <v>100</v>
      </c>
      <c r="O47" s="2">
        <f t="shared" si="22"/>
        <v>99.82773471145563</v>
      </c>
      <c r="Q47" s="2">
        <f>SUM(Q29:Q46)</f>
        <v>100.00000000000001</v>
      </c>
      <c r="R47" s="2">
        <f>SUM(R29:R46)</f>
        <v>99.73579920739765</v>
      </c>
      <c r="S47" s="2">
        <f>SUM(S29:S46)</f>
        <v>100</v>
      </c>
    </row>
    <row r="51" spans="1:19" ht="12.75">
      <c r="A51" s="2" t="s">
        <v>41</v>
      </c>
      <c r="B51" s="2">
        <f aca="true" t="shared" si="23" ref="B51:O51">SUM(B33:B39)</f>
        <v>90.90909090909092</v>
      </c>
      <c r="C51" s="2">
        <f t="shared" si="23"/>
        <v>100</v>
      </c>
      <c r="D51" s="2">
        <f t="shared" si="23"/>
        <v>91.81818181818183</v>
      </c>
      <c r="E51" s="2">
        <f t="shared" si="23"/>
        <v>68.88888888888889</v>
      </c>
      <c r="F51" s="2">
        <f t="shared" si="23"/>
        <v>81.48148148148148</v>
      </c>
      <c r="G51" s="2">
        <f t="shared" si="23"/>
        <v>89.74358974358977</v>
      </c>
      <c r="H51" s="2">
        <f t="shared" si="23"/>
        <v>85.71428571428571</v>
      </c>
      <c r="I51" s="2">
        <f t="shared" si="23"/>
        <v>90.98591549295774</v>
      </c>
      <c r="J51" s="2">
        <f t="shared" si="23"/>
        <v>90</v>
      </c>
      <c r="K51" s="2">
        <f t="shared" si="23"/>
        <v>92.3076923076923</v>
      </c>
      <c r="L51" s="2">
        <f t="shared" si="23"/>
        <v>82</v>
      </c>
      <c r="M51" s="2">
        <f t="shared" si="23"/>
        <v>81.81818181818183</v>
      </c>
      <c r="N51" s="2">
        <f t="shared" si="23"/>
        <v>82.85714285714286</v>
      </c>
      <c r="O51" s="2">
        <f t="shared" si="23"/>
        <v>88.28596037898365</v>
      </c>
      <c r="Q51" s="2">
        <f>SUM(Q33:Q39)</f>
        <v>90.90909090909092</v>
      </c>
      <c r="R51" s="2">
        <f>SUM(R33:R39)</f>
        <v>89.29986789960371</v>
      </c>
      <c r="S51" s="2">
        <f>SUM(S33:S39)</f>
        <v>85.83333333333333</v>
      </c>
    </row>
    <row r="52" spans="1:19" ht="12.75">
      <c r="A52" s="2" t="s">
        <v>42</v>
      </c>
      <c r="D52" s="2">
        <f>SUM(D14:D15)/D13</f>
        <v>0.3333333333333333</v>
      </c>
      <c r="G52" s="2">
        <f>SUM(G14:G15)/G13</f>
        <v>1</v>
      </c>
      <c r="I52" s="2">
        <f>SUM(I14:I15)/I13</f>
        <v>1</v>
      </c>
      <c r="J52" s="2">
        <f>SUM(J14:J15)/J13</f>
        <v>2</v>
      </c>
      <c r="L52" s="2">
        <f>SUM(L14:L15)/L13</f>
        <v>0.3333333333333333</v>
      </c>
      <c r="O52" s="2">
        <f>SUM(O14:O15)/O13</f>
        <v>1.2727272727272727</v>
      </c>
      <c r="R52" s="2">
        <f>SUM(R14:R15)/R13</f>
        <v>0.8571428571428571</v>
      </c>
      <c r="S52" s="2">
        <f>SUM(S14:S15)/S13</f>
        <v>1.5</v>
      </c>
    </row>
    <row r="54" ht="12.75">
      <c r="A54" s="2" t="s">
        <v>43</v>
      </c>
    </row>
    <row r="55" spans="1:19" ht="12.75">
      <c r="A55" s="2" t="s">
        <v>44</v>
      </c>
      <c r="B55" s="2">
        <f aca="true" t="shared" si="24" ref="B55:O55">SUM(B8:B9)/SUM(B8:B9,B12:B19)*100</f>
        <v>0</v>
      </c>
      <c r="C55" s="2">
        <f t="shared" si="24"/>
        <v>0</v>
      </c>
      <c r="D55" s="2">
        <f t="shared" si="24"/>
        <v>0</v>
      </c>
      <c r="E55" s="2">
        <f t="shared" si="24"/>
        <v>0</v>
      </c>
      <c r="F55" s="2">
        <f t="shared" si="24"/>
        <v>0</v>
      </c>
      <c r="G55" s="2">
        <f t="shared" si="24"/>
        <v>0</v>
      </c>
      <c r="H55" s="2">
        <f t="shared" si="24"/>
        <v>0</v>
      </c>
      <c r="I55" s="2">
        <f t="shared" si="24"/>
        <v>2.8328611898017</v>
      </c>
      <c r="J55" s="2">
        <f t="shared" si="24"/>
        <v>3.4482758620689653</v>
      </c>
      <c r="K55" s="2">
        <f t="shared" si="24"/>
        <v>5.128205128205128</v>
      </c>
      <c r="L55" s="2">
        <f t="shared" si="24"/>
        <v>2.1739130434782608</v>
      </c>
      <c r="M55" s="2">
        <f t="shared" si="24"/>
        <v>0</v>
      </c>
      <c r="N55" s="2">
        <f t="shared" si="24"/>
        <v>0</v>
      </c>
      <c r="O55" s="2">
        <f t="shared" si="24"/>
        <v>1.6</v>
      </c>
      <c r="Q55" s="2">
        <f>SUM(Q8:Q9)/SUM(Q8:Q9,Q12:Q19)*100</f>
        <v>0</v>
      </c>
      <c r="R55" s="2">
        <f>SUM(R8:R9)/SUM(R8:R9,R12:R19)*100</f>
        <v>1.3531799729364005</v>
      </c>
      <c r="S55" s="2">
        <f>SUM(S8:S9)/SUM(S8:S9,S12:S19)*100</f>
        <v>2.3391812865497075</v>
      </c>
    </row>
    <row r="56" spans="1:19" ht="12.75">
      <c r="A56" s="2" t="s">
        <v>26</v>
      </c>
      <c r="B56" s="2">
        <f aca="true" t="shared" si="25" ref="B56:O56">SUM(B12:B18)/SUM(B8:B9,B12:B19)*100</f>
        <v>90.9090909090909</v>
      </c>
      <c r="C56" s="2">
        <f t="shared" si="25"/>
        <v>100</v>
      </c>
      <c r="D56" s="2">
        <f t="shared" si="25"/>
        <v>91.81818181818183</v>
      </c>
      <c r="E56" s="2">
        <f t="shared" si="25"/>
        <v>100</v>
      </c>
      <c r="F56" s="2">
        <f t="shared" si="25"/>
        <v>88</v>
      </c>
      <c r="G56" s="2">
        <f t="shared" si="25"/>
        <v>89.74358974358975</v>
      </c>
      <c r="H56" s="2">
        <f t="shared" si="25"/>
        <v>85.71428571428571</v>
      </c>
      <c r="I56" s="2">
        <f t="shared" si="25"/>
        <v>91.5014164305949</v>
      </c>
      <c r="J56" s="2">
        <f t="shared" si="25"/>
        <v>93.10344827586206</v>
      </c>
      <c r="K56" s="2">
        <f t="shared" si="25"/>
        <v>92.3076923076923</v>
      </c>
      <c r="L56" s="2">
        <f t="shared" si="25"/>
        <v>89.13043478260869</v>
      </c>
      <c r="M56" s="2">
        <f t="shared" si="25"/>
        <v>81.81818181818183</v>
      </c>
      <c r="N56" s="2">
        <f t="shared" si="25"/>
        <v>100</v>
      </c>
      <c r="O56" s="2">
        <f t="shared" si="25"/>
        <v>91.11111111111111</v>
      </c>
      <c r="Q56" s="2">
        <f>SUM(Q12:Q18)/SUM(Q8:Q9,Q12:Q19)*100</f>
        <v>90.9090909090909</v>
      </c>
      <c r="R56" s="2">
        <f>SUM(R12:R18)/SUM(R8:R9,R12:R19)*100</f>
        <v>91.47496617050066</v>
      </c>
      <c r="S56" s="2">
        <f>SUM(S12:S18)/SUM(S8:S9,S12:S19)*100</f>
        <v>90.35087719298247</v>
      </c>
    </row>
    <row r="57" spans="1:19" ht="12.75">
      <c r="A57" s="2" t="s">
        <v>45</v>
      </c>
      <c r="B57" s="2">
        <f aca="true" t="shared" si="26" ref="B57:O57">B19/SUM(B8:B9,B12:B19)*100</f>
        <v>9.090909090909092</v>
      </c>
      <c r="C57" s="2">
        <f t="shared" si="26"/>
        <v>0</v>
      </c>
      <c r="D57" s="2">
        <f t="shared" si="26"/>
        <v>8.181818181818182</v>
      </c>
      <c r="E57" s="2">
        <f t="shared" si="26"/>
        <v>0</v>
      </c>
      <c r="F57" s="2">
        <f t="shared" si="26"/>
        <v>12</v>
      </c>
      <c r="G57" s="2">
        <f t="shared" si="26"/>
        <v>10.256410256410255</v>
      </c>
      <c r="H57" s="2">
        <f t="shared" si="26"/>
        <v>14.285714285714285</v>
      </c>
      <c r="I57" s="2">
        <f t="shared" si="26"/>
        <v>5.6657223796034</v>
      </c>
      <c r="J57" s="2">
        <f t="shared" si="26"/>
        <v>3.4482758620689653</v>
      </c>
      <c r="K57" s="2">
        <f t="shared" si="26"/>
        <v>2.564102564102564</v>
      </c>
      <c r="L57" s="2">
        <f t="shared" si="26"/>
        <v>8.695652173913043</v>
      </c>
      <c r="M57" s="2">
        <f t="shared" si="26"/>
        <v>18.181818181818183</v>
      </c>
      <c r="N57" s="2">
        <f t="shared" si="26"/>
        <v>0</v>
      </c>
      <c r="O57" s="2">
        <f t="shared" si="26"/>
        <v>7.28888888888889</v>
      </c>
      <c r="Q57" s="2">
        <f>Q19/SUM(Q8:Q9,Q12:Q19)*100</f>
        <v>9.090909090909092</v>
      </c>
      <c r="R57" s="2">
        <f>R19/SUM(R8:R9,R12:R19)*100</f>
        <v>7.171853856562922</v>
      </c>
      <c r="S57" s="2">
        <f>S19/SUM(S8:S9,S12:S19)*100</f>
        <v>7.309941520467836</v>
      </c>
    </row>
  </sheetData>
  <printOptions/>
  <pageMargins left="0.7480314960629921" right="0.7480314960629921" top="0.984251968503937" bottom="0.984251968503937" header="0.5118110236220472" footer="0.5118110236220472"/>
  <pageSetup blackAndWhite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