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Projects\171090-HAD160\"/>
    </mc:Choice>
  </mc:AlternateContent>
  <bookViews>
    <workbookView xWindow="0" yWindow="0" windowWidth="28800" windowHeight="12300" tabRatio="746"/>
  </bookViews>
  <sheets>
    <sheet name="BONE" sheetId="2" r:id="rId1"/>
    <sheet name="ANALYSIS" sheetId="7" r:id="rId2"/>
    <sheet name="qu" sheetId="11" r:id="rId3"/>
    <sheet name="MSR" sheetId="4" r:id="rId4"/>
    <sheet name="TW" sheetId="5" r:id="rId5"/>
    <sheet name="BTCH" sheetId="3" r:id="rId6"/>
    <sheet name="FU" sheetId="8" r:id="rId7"/>
    <sheet name="PH" sheetId="9" r:id="rId8"/>
    <sheet name="CXT" sheetId="10" r:id="rId9"/>
    <sheet name="CODES" sheetId="6" r:id="rId10"/>
  </sheets>
  <definedNames>
    <definedName name="_xlnm._FilterDatabase" localSheetId="0" hidden="1">BONE!$A$1:$AL$999</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 i="7" l="1"/>
  <c r="R5" i="4"/>
  <c r="R4" i="4"/>
  <c r="R3" i="4"/>
  <c r="AK89" i="2"/>
  <c r="AK20" i="2"/>
  <c r="AK27" i="2"/>
  <c r="AK31" i="2"/>
  <c r="AK86" i="2"/>
  <c r="AK43" i="2"/>
  <c r="AK47" i="2"/>
  <c r="AK48" i="2"/>
  <c r="AK23" i="2"/>
  <c r="AK32" i="2"/>
  <c r="AK108" i="2"/>
  <c r="AK24" i="2"/>
  <c r="AK78" i="2"/>
  <c r="AK33" i="2"/>
  <c r="AK65" i="2"/>
  <c r="AK44" i="2"/>
  <c r="AK50" i="2"/>
  <c r="AK51" i="2"/>
  <c r="AK16" i="2"/>
  <c r="AK82" i="2"/>
  <c r="AK101" i="2"/>
  <c r="AK4" i="2"/>
  <c r="AK11" i="2"/>
  <c r="AK90" i="2"/>
  <c r="AK22" i="2"/>
  <c r="AK18" i="2"/>
  <c r="AK5" i="2"/>
  <c r="AK52" i="2"/>
  <c r="AK2" i="2"/>
  <c r="AK53" i="2"/>
  <c r="AK54" i="2"/>
  <c r="AK55" i="2"/>
  <c r="AK34" i="2"/>
  <c r="AK35" i="2"/>
  <c r="AK85" i="2"/>
  <c r="AK106" i="2"/>
  <c r="AK56" i="2"/>
  <c r="AK57" i="2"/>
  <c r="AK58" i="2"/>
  <c r="AK15" i="2"/>
  <c r="AK10" i="2"/>
  <c r="AF6" i="7" s="1"/>
  <c r="AK87" i="2"/>
  <c r="AK91" i="2"/>
  <c r="AK28" i="2"/>
  <c r="AK75" i="2"/>
  <c r="AK14" i="2"/>
  <c r="AK59" i="2"/>
  <c r="AK109" i="2"/>
  <c r="AK83" i="2"/>
  <c r="AK21" i="2"/>
  <c r="AK37" i="2"/>
  <c r="AK61" i="2"/>
  <c r="AK77" i="2"/>
  <c r="AK62" i="2"/>
  <c r="AK63" i="2"/>
  <c r="AK66" i="2"/>
  <c r="AK93" i="2"/>
  <c r="AK64" i="2"/>
  <c r="AK79" i="2"/>
  <c r="AK36" i="2"/>
  <c r="AK13" i="2"/>
  <c r="AK67" i="2"/>
  <c r="AK68" i="2"/>
  <c r="AK3" i="2"/>
  <c r="AK46" i="2"/>
  <c r="AK76" i="2"/>
  <c r="AK6" i="2"/>
  <c r="AK69" i="2"/>
  <c r="AK97" i="2"/>
  <c r="AK70" i="2"/>
  <c r="AK88" i="2"/>
  <c r="AK94" i="2"/>
  <c r="AK92" i="2"/>
  <c r="AK98" i="2"/>
  <c r="AK100" i="2"/>
  <c r="AK102" i="2"/>
  <c r="AK84" i="2"/>
  <c r="AK9" i="2"/>
  <c r="AK110" i="2"/>
  <c r="AK7" i="2"/>
  <c r="AK25" i="2"/>
  <c r="AK71" i="2"/>
  <c r="AK19" i="2"/>
  <c r="AK74" i="2"/>
  <c r="AK49" i="2"/>
  <c r="AK60" i="2"/>
  <c r="AK8" i="2"/>
  <c r="AK72" i="2"/>
  <c r="AK73" i="2"/>
  <c r="AK29" i="2"/>
  <c r="AK30" i="2"/>
  <c r="AK99" i="2"/>
  <c r="AK81" i="2"/>
  <c r="AK103" i="2"/>
  <c r="AK105" i="2"/>
  <c r="AK107" i="2"/>
  <c r="AK111" i="2"/>
  <c r="AK96" i="2"/>
  <c r="AK80" i="2"/>
  <c r="AK39" i="2"/>
  <c r="AK26" i="2"/>
  <c r="AE7" i="7" s="1"/>
  <c r="AF5" i="7" l="1"/>
  <c r="AE6" i="7"/>
  <c r="AE3" i="7"/>
  <c r="AF13" i="7"/>
  <c r="AE13" i="7"/>
  <c r="AE9" i="7"/>
  <c r="AE5" i="7"/>
  <c r="AF12" i="7"/>
  <c r="AF8" i="7"/>
  <c r="AF4" i="7"/>
  <c r="AE10" i="7"/>
  <c r="AF9" i="7"/>
  <c r="AE12" i="7"/>
  <c r="AE8" i="7"/>
  <c r="AE4" i="7"/>
  <c r="AF11" i="7"/>
  <c r="AF7" i="7"/>
  <c r="AE11" i="7"/>
  <c r="AF3" i="7"/>
  <c r="AF10" i="7"/>
  <c r="D3" i="11"/>
  <c r="D4" i="11"/>
  <c r="D5" i="11"/>
  <c r="D6" i="11"/>
  <c r="D7" i="11"/>
  <c r="D8" i="11"/>
  <c r="D9" i="11"/>
  <c r="D10" i="11"/>
  <c r="D11" i="11"/>
  <c r="D12" i="11"/>
  <c r="D13" i="11"/>
  <c r="D14" i="11"/>
  <c r="D15" i="11"/>
  <c r="D16" i="11"/>
  <c r="D17" i="11"/>
  <c r="D18" i="11"/>
  <c r="D19" i="11"/>
  <c r="D20" i="11"/>
  <c r="D21" i="11"/>
  <c r="D22" i="11"/>
  <c r="D23" i="11"/>
  <c r="D24" i="11"/>
  <c r="D25" i="11"/>
  <c r="D2" i="11"/>
  <c r="W4" i="10" l="1"/>
  <c r="X4" i="10"/>
  <c r="Y4" i="10"/>
  <c r="Z4" i="10"/>
  <c r="AA4" i="10"/>
  <c r="AC4" i="10"/>
  <c r="AD4" i="10"/>
  <c r="AE4" i="10"/>
  <c r="AF4" i="10"/>
  <c r="AG4" i="10"/>
  <c r="AH4" i="10"/>
  <c r="AJ4" i="10"/>
  <c r="AK4" i="10"/>
  <c r="AL4" i="10"/>
  <c r="AM4" i="10"/>
  <c r="W5" i="10"/>
  <c r="X5" i="10"/>
  <c r="Y5" i="10"/>
  <c r="Z5" i="10"/>
  <c r="AA5" i="10"/>
  <c r="AC5" i="10"/>
  <c r="AD5" i="10"/>
  <c r="AE5" i="10"/>
  <c r="AF5" i="10"/>
  <c r="AG5" i="10"/>
  <c r="AH5" i="10"/>
  <c r="AJ5" i="10"/>
  <c r="AK5" i="10"/>
  <c r="AL5" i="10"/>
  <c r="AM5" i="10"/>
  <c r="W6" i="10"/>
  <c r="X6" i="10"/>
  <c r="Y6" i="10"/>
  <c r="Z6" i="10"/>
  <c r="AA6" i="10"/>
  <c r="AC6" i="10"/>
  <c r="AD6" i="10"/>
  <c r="AE6" i="10"/>
  <c r="AF6" i="10"/>
  <c r="AG6" i="10"/>
  <c r="AH6" i="10"/>
  <c r="AJ6" i="10"/>
  <c r="AK6" i="10"/>
  <c r="AL6" i="10"/>
  <c r="AM6" i="10"/>
  <c r="W7" i="10"/>
  <c r="X7" i="10"/>
  <c r="Y7" i="10"/>
  <c r="Z7" i="10"/>
  <c r="AA7" i="10"/>
  <c r="AC7" i="10"/>
  <c r="AD7" i="10"/>
  <c r="AE7" i="10"/>
  <c r="AF7" i="10"/>
  <c r="AG7" i="10"/>
  <c r="AH7" i="10"/>
  <c r="AJ7" i="10"/>
  <c r="AK7" i="10"/>
  <c r="AL7" i="10"/>
  <c r="AM7" i="10"/>
  <c r="W8" i="10"/>
  <c r="X8" i="10"/>
  <c r="Y8" i="10"/>
  <c r="Z8" i="10"/>
  <c r="AA8" i="10"/>
  <c r="AC8" i="10"/>
  <c r="AD8" i="10"/>
  <c r="AE8" i="10"/>
  <c r="AF8" i="10"/>
  <c r="AG8" i="10"/>
  <c r="AH8" i="10"/>
  <c r="AJ8" i="10"/>
  <c r="AK8" i="10"/>
  <c r="AL8" i="10"/>
  <c r="AM8" i="10"/>
  <c r="W9" i="10"/>
  <c r="X9" i="10"/>
  <c r="Y9" i="10"/>
  <c r="Z9" i="10"/>
  <c r="AA9" i="10"/>
  <c r="AC9" i="10"/>
  <c r="AD9" i="10"/>
  <c r="AE9" i="10"/>
  <c r="AF9" i="10"/>
  <c r="AG9" i="10"/>
  <c r="AH9" i="10"/>
  <c r="AJ9" i="10"/>
  <c r="AK9" i="10"/>
  <c r="AL9" i="10"/>
  <c r="AM9" i="10"/>
  <c r="W10" i="10"/>
  <c r="X10" i="10"/>
  <c r="Y10" i="10"/>
  <c r="Z10" i="10"/>
  <c r="AA10" i="10"/>
  <c r="AC10" i="10"/>
  <c r="AD10" i="10"/>
  <c r="AE10" i="10"/>
  <c r="AF10" i="10"/>
  <c r="AG10" i="10"/>
  <c r="AH10" i="10"/>
  <c r="AJ10" i="10"/>
  <c r="AK10" i="10"/>
  <c r="AL10" i="10"/>
  <c r="AM10" i="10"/>
  <c r="W11" i="10"/>
  <c r="X11" i="10"/>
  <c r="Y11" i="10"/>
  <c r="Z11" i="10"/>
  <c r="AA11" i="10"/>
  <c r="AC11" i="10"/>
  <c r="AD11" i="10"/>
  <c r="AE11" i="10"/>
  <c r="AF11" i="10"/>
  <c r="AG11" i="10"/>
  <c r="AH11" i="10"/>
  <c r="AJ11" i="10"/>
  <c r="AK11" i="10"/>
  <c r="AL11" i="10"/>
  <c r="AM11" i="10"/>
  <c r="W12" i="10"/>
  <c r="X12" i="10"/>
  <c r="Y12" i="10"/>
  <c r="Z12" i="10"/>
  <c r="AA12" i="10"/>
  <c r="AC12" i="10"/>
  <c r="AD12" i="10"/>
  <c r="AE12" i="10"/>
  <c r="AF12" i="10"/>
  <c r="AG12" i="10"/>
  <c r="AH12" i="10"/>
  <c r="AJ12" i="10"/>
  <c r="AK12" i="10"/>
  <c r="AL12" i="10"/>
  <c r="AM12" i="10"/>
  <c r="W13" i="10"/>
  <c r="X13" i="10"/>
  <c r="Y13" i="10"/>
  <c r="Z13" i="10"/>
  <c r="AA13" i="10"/>
  <c r="AC13" i="10"/>
  <c r="AD13" i="10"/>
  <c r="AE13" i="10"/>
  <c r="AF13" i="10"/>
  <c r="AG13" i="10"/>
  <c r="AH13" i="10"/>
  <c r="AJ13" i="10"/>
  <c r="AK13" i="10"/>
  <c r="AL13" i="10"/>
  <c r="AM13" i="10"/>
  <c r="W14" i="10"/>
  <c r="X14" i="10"/>
  <c r="Y14" i="10"/>
  <c r="Z14" i="10"/>
  <c r="AA14" i="10"/>
  <c r="AC14" i="10"/>
  <c r="AD14" i="10"/>
  <c r="AE14" i="10"/>
  <c r="AF14" i="10"/>
  <c r="AG14" i="10"/>
  <c r="AH14" i="10"/>
  <c r="AJ14" i="10"/>
  <c r="AK14" i="10"/>
  <c r="AL14" i="10"/>
  <c r="AM14" i="10"/>
  <c r="W15" i="10"/>
  <c r="X15" i="10"/>
  <c r="Y15" i="10"/>
  <c r="Z15" i="10"/>
  <c r="AA15" i="10"/>
  <c r="AC15" i="10"/>
  <c r="AD15" i="10"/>
  <c r="AE15" i="10"/>
  <c r="AF15" i="10"/>
  <c r="AG15" i="10"/>
  <c r="AH15" i="10"/>
  <c r="AJ15" i="10"/>
  <c r="AK15" i="10"/>
  <c r="AL15" i="10"/>
  <c r="AM15" i="10"/>
  <c r="W16" i="10"/>
  <c r="X16" i="10"/>
  <c r="Y16" i="10"/>
  <c r="Z16" i="10"/>
  <c r="AA16" i="10"/>
  <c r="AC16" i="10"/>
  <c r="AD16" i="10"/>
  <c r="AE16" i="10"/>
  <c r="AF16" i="10"/>
  <c r="AG16" i="10"/>
  <c r="AH16" i="10"/>
  <c r="AJ16" i="10"/>
  <c r="AK16" i="10"/>
  <c r="AL16" i="10"/>
  <c r="AM16" i="10"/>
  <c r="W17" i="10"/>
  <c r="X17" i="10"/>
  <c r="Y17" i="10"/>
  <c r="Z17" i="10"/>
  <c r="AA17" i="10"/>
  <c r="AC17" i="10"/>
  <c r="AD17" i="10"/>
  <c r="AE17" i="10"/>
  <c r="AF17" i="10"/>
  <c r="AG17" i="10"/>
  <c r="AH17" i="10"/>
  <c r="AJ17" i="10"/>
  <c r="AK17" i="10"/>
  <c r="AL17" i="10"/>
  <c r="AM17" i="10"/>
  <c r="W18" i="10"/>
  <c r="X18" i="10"/>
  <c r="Y18" i="10"/>
  <c r="Z18" i="10"/>
  <c r="AA18" i="10"/>
  <c r="AC18" i="10"/>
  <c r="AD18" i="10"/>
  <c r="AE18" i="10"/>
  <c r="AF18" i="10"/>
  <c r="AG18" i="10"/>
  <c r="AH18" i="10"/>
  <c r="AJ18" i="10"/>
  <c r="AK18" i="10"/>
  <c r="AL18" i="10"/>
  <c r="AM18" i="10"/>
  <c r="W19" i="10"/>
  <c r="X19" i="10"/>
  <c r="Y19" i="10"/>
  <c r="Z19" i="10"/>
  <c r="AA19" i="10"/>
  <c r="AC19" i="10"/>
  <c r="AD19" i="10"/>
  <c r="AE19" i="10"/>
  <c r="AF19" i="10"/>
  <c r="AG19" i="10"/>
  <c r="AH19" i="10"/>
  <c r="AJ19" i="10"/>
  <c r="AK19" i="10"/>
  <c r="AL19" i="10"/>
  <c r="AM19" i="10"/>
  <c r="W20" i="10"/>
  <c r="X20" i="10"/>
  <c r="Y20" i="10"/>
  <c r="Z20" i="10"/>
  <c r="AA20" i="10"/>
  <c r="AC20" i="10"/>
  <c r="AD20" i="10"/>
  <c r="AE20" i="10"/>
  <c r="AF20" i="10"/>
  <c r="AG20" i="10"/>
  <c r="AH20" i="10"/>
  <c r="AJ20" i="10"/>
  <c r="AK20" i="10"/>
  <c r="AL20" i="10"/>
  <c r="AM20" i="10"/>
  <c r="W21" i="10"/>
  <c r="X21" i="10"/>
  <c r="Y21" i="10"/>
  <c r="Z21" i="10"/>
  <c r="AA21" i="10"/>
  <c r="AC21" i="10"/>
  <c r="AD21" i="10"/>
  <c r="AE21" i="10"/>
  <c r="AF21" i="10"/>
  <c r="AG21" i="10"/>
  <c r="AH21" i="10"/>
  <c r="AJ21" i="10"/>
  <c r="AK21" i="10"/>
  <c r="AL21" i="10"/>
  <c r="AM21" i="10"/>
  <c r="W22" i="10"/>
  <c r="X22" i="10"/>
  <c r="Y22" i="10"/>
  <c r="Z22" i="10"/>
  <c r="AA22" i="10"/>
  <c r="AC22" i="10"/>
  <c r="AD22" i="10"/>
  <c r="AE22" i="10"/>
  <c r="AF22" i="10"/>
  <c r="AG22" i="10"/>
  <c r="AH22" i="10"/>
  <c r="AJ22" i="10"/>
  <c r="AK22" i="10"/>
  <c r="AL22" i="10"/>
  <c r="AM22" i="10"/>
  <c r="W23" i="10"/>
  <c r="X23" i="10"/>
  <c r="Y23" i="10"/>
  <c r="Z23" i="10"/>
  <c r="AA23" i="10"/>
  <c r="AC23" i="10"/>
  <c r="AD23" i="10"/>
  <c r="AE23" i="10"/>
  <c r="AF23" i="10"/>
  <c r="AG23" i="10"/>
  <c r="AH23" i="10"/>
  <c r="AJ23" i="10"/>
  <c r="AK23" i="10"/>
  <c r="AL23" i="10"/>
  <c r="AM23" i="10"/>
  <c r="W24" i="10"/>
  <c r="X24" i="10"/>
  <c r="Y24" i="10"/>
  <c r="Z24" i="10"/>
  <c r="AA24" i="10"/>
  <c r="AC24" i="10"/>
  <c r="AD24" i="10"/>
  <c r="AE24" i="10"/>
  <c r="AF24" i="10"/>
  <c r="AG24" i="10"/>
  <c r="AH24" i="10"/>
  <c r="AJ24" i="10"/>
  <c r="AK24" i="10"/>
  <c r="AL24" i="10"/>
  <c r="AM24" i="10"/>
  <c r="W25" i="10"/>
  <c r="X25" i="10"/>
  <c r="Y25" i="10"/>
  <c r="Z25" i="10"/>
  <c r="AA25" i="10"/>
  <c r="AC25" i="10"/>
  <c r="AD25" i="10"/>
  <c r="AE25" i="10"/>
  <c r="AF25" i="10"/>
  <c r="AG25" i="10"/>
  <c r="AH25" i="10"/>
  <c r="AJ25" i="10"/>
  <c r="AK25" i="10"/>
  <c r="AL25" i="10"/>
  <c r="AM25" i="10"/>
  <c r="W26" i="10"/>
  <c r="X26" i="10"/>
  <c r="Y26" i="10"/>
  <c r="Z26" i="10"/>
  <c r="AA26" i="10"/>
  <c r="AC26" i="10"/>
  <c r="AD26" i="10"/>
  <c r="AE26" i="10"/>
  <c r="AF26" i="10"/>
  <c r="AG26" i="10"/>
  <c r="AH26" i="10"/>
  <c r="AJ26" i="10"/>
  <c r="AK26" i="10"/>
  <c r="AL26" i="10"/>
  <c r="AM26" i="10"/>
  <c r="W27" i="10"/>
  <c r="X27" i="10"/>
  <c r="Y27" i="10"/>
  <c r="Z27" i="10"/>
  <c r="AA27" i="10"/>
  <c r="AC27" i="10"/>
  <c r="AD27" i="10"/>
  <c r="AE27" i="10"/>
  <c r="AF27" i="10"/>
  <c r="AG27" i="10"/>
  <c r="AH27" i="10"/>
  <c r="AJ27" i="10"/>
  <c r="AK27" i="10"/>
  <c r="AL27" i="10"/>
  <c r="AM27" i="10"/>
  <c r="W28" i="10"/>
  <c r="X28" i="10"/>
  <c r="Y28" i="10"/>
  <c r="Z28" i="10"/>
  <c r="AA28" i="10"/>
  <c r="AC28" i="10"/>
  <c r="AD28" i="10"/>
  <c r="AE28" i="10"/>
  <c r="AF28" i="10"/>
  <c r="AG28" i="10"/>
  <c r="AH28" i="10"/>
  <c r="AJ28" i="10"/>
  <c r="AK28" i="10"/>
  <c r="AL28" i="10"/>
  <c r="AM28" i="10"/>
  <c r="W29" i="10"/>
  <c r="X29" i="10"/>
  <c r="Y29" i="10"/>
  <c r="Z29" i="10"/>
  <c r="AA29" i="10"/>
  <c r="AC29" i="10"/>
  <c r="AD29" i="10"/>
  <c r="AE29" i="10"/>
  <c r="AF29" i="10"/>
  <c r="AG29" i="10"/>
  <c r="AH29" i="10"/>
  <c r="AJ29" i="10"/>
  <c r="AK29" i="10"/>
  <c r="AL29" i="10"/>
  <c r="AM29" i="10"/>
  <c r="W30" i="10"/>
  <c r="X30" i="10"/>
  <c r="Y30" i="10"/>
  <c r="Z30" i="10"/>
  <c r="AA30" i="10"/>
  <c r="AC30" i="10"/>
  <c r="AD30" i="10"/>
  <c r="AE30" i="10"/>
  <c r="AF30" i="10"/>
  <c r="AG30" i="10"/>
  <c r="AH30" i="10"/>
  <c r="AJ30" i="10"/>
  <c r="AK30" i="10"/>
  <c r="AL30" i="10"/>
  <c r="AM30" i="10"/>
  <c r="W31" i="10"/>
  <c r="X31" i="10"/>
  <c r="Y31" i="10"/>
  <c r="Z31" i="10"/>
  <c r="AA31" i="10"/>
  <c r="AC31" i="10"/>
  <c r="AD31" i="10"/>
  <c r="AE31" i="10"/>
  <c r="AF31" i="10"/>
  <c r="AG31" i="10"/>
  <c r="AH31" i="10"/>
  <c r="AJ31" i="10"/>
  <c r="AK31" i="10"/>
  <c r="AL31" i="10"/>
  <c r="AM31" i="10"/>
  <c r="W32" i="10"/>
  <c r="X32" i="10"/>
  <c r="Y32" i="10"/>
  <c r="Z32" i="10"/>
  <c r="AA32" i="10"/>
  <c r="AC32" i="10"/>
  <c r="AD32" i="10"/>
  <c r="AE32" i="10"/>
  <c r="AF32" i="10"/>
  <c r="AG32" i="10"/>
  <c r="AH32" i="10"/>
  <c r="AJ32" i="10"/>
  <c r="AK32" i="10"/>
  <c r="AL32" i="10"/>
  <c r="AM32" i="10"/>
  <c r="W33" i="10"/>
  <c r="X33" i="10"/>
  <c r="Y33" i="10"/>
  <c r="Z33" i="10"/>
  <c r="AA33" i="10"/>
  <c r="AC33" i="10"/>
  <c r="AD33" i="10"/>
  <c r="AE33" i="10"/>
  <c r="AF33" i="10"/>
  <c r="AG33" i="10"/>
  <c r="AH33" i="10"/>
  <c r="AJ33" i="10"/>
  <c r="AK33" i="10"/>
  <c r="AL33" i="10"/>
  <c r="AM33" i="10"/>
  <c r="W34" i="10"/>
  <c r="X34" i="10"/>
  <c r="Y34" i="10"/>
  <c r="Z34" i="10"/>
  <c r="AA34" i="10"/>
  <c r="AC34" i="10"/>
  <c r="AD34" i="10"/>
  <c r="AE34" i="10"/>
  <c r="AF34" i="10"/>
  <c r="AG34" i="10"/>
  <c r="AH34" i="10"/>
  <c r="AJ34" i="10"/>
  <c r="AK34" i="10"/>
  <c r="AL34" i="10"/>
  <c r="AM34" i="10"/>
  <c r="W35" i="10"/>
  <c r="X35" i="10"/>
  <c r="Y35" i="10"/>
  <c r="Z35" i="10"/>
  <c r="AA35" i="10"/>
  <c r="AC35" i="10"/>
  <c r="AD35" i="10"/>
  <c r="AE35" i="10"/>
  <c r="AF35" i="10"/>
  <c r="AG35" i="10"/>
  <c r="AH35" i="10"/>
  <c r="AJ35" i="10"/>
  <c r="AK35" i="10"/>
  <c r="AL35" i="10"/>
  <c r="AM35" i="10"/>
  <c r="W36" i="10"/>
  <c r="X36" i="10"/>
  <c r="Y36" i="10"/>
  <c r="Z36" i="10"/>
  <c r="AA36" i="10"/>
  <c r="AC36" i="10"/>
  <c r="AD36" i="10"/>
  <c r="AE36" i="10"/>
  <c r="AF36" i="10"/>
  <c r="AG36" i="10"/>
  <c r="AH36" i="10"/>
  <c r="AJ36" i="10"/>
  <c r="AK36" i="10"/>
  <c r="AL36" i="10"/>
  <c r="AM36" i="10"/>
  <c r="W37" i="10"/>
  <c r="X37" i="10"/>
  <c r="Y37" i="10"/>
  <c r="Z37" i="10"/>
  <c r="AA37" i="10"/>
  <c r="AC37" i="10"/>
  <c r="AD37" i="10"/>
  <c r="AE37" i="10"/>
  <c r="AF37" i="10"/>
  <c r="AG37" i="10"/>
  <c r="AH37" i="10"/>
  <c r="AJ37" i="10"/>
  <c r="AK37" i="10"/>
  <c r="AL37" i="10"/>
  <c r="AM37" i="10"/>
  <c r="W38" i="10"/>
  <c r="X38" i="10"/>
  <c r="Y38" i="10"/>
  <c r="Z38" i="10"/>
  <c r="AA38" i="10"/>
  <c r="AC38" i="10"/>
  <c r="AD38" i="10"/>
  <c r="AE38" i="10"/>
  <c r="AF38" i="10"/>
  <c r="AG38" i="10"/>
  <c r="AH38" i="10"/>
  <c r="AJ38" i="10"/>
  <c r="AK38" i="10"/>
  <c r="AL38" i="10"/>
  <c r="AM38" i="10"/>
  <c r="W39" i="10"/>
  <c r="X39" i="10"/>
  <c r="Y39" i="10"/>
  <c r="Z39" i="10"/>
  <c r="AA39" i="10"/>
  <c r="AC39" i="10"/>
  <c r="AD39" i="10"/>
  <c r="AE39" i="10"/>
  <c r="AF39" i="10"/>
  <c r="AG39" i="10"/>
  <c r="AH39" i="10"/>
  <c r="AJ39" i="10"/>
  <c r="AK39" i="10"/>
  <c r="AL39" i="10"/>
  <c r="AM39" i="10"/>
  <c r="W40" i="10"/>
  <c r="X40" i="10"/>
  <c r="Y40" i="10"/>
  <c r="Z40" i="10"/>
  <c r="AA40" i="10"/>
  <c r="AC40" i="10"/>
  <c r="AD40" i="10"/>
  <c r="AE40" i="10"/>
  <c r="AF40" i="10"/>
  <c r="AG40" i="10"/>
  <c r="AH40" i="10"/>
  <c r="AJ40" i="10"/>
  <c r="AK40" i="10"/>
  <c r="AL40" i="10"/>
  <c r="AM40" i="10"/>
  <c r="W41" i="10"/>
  <c r="X41" i="10"/>
  <c r="Y41" i="10"/>
  <c r="Z41" i="10"/>
  <c r="AA41" i="10"/>
  <c r="AC41" i="10"/>
  <c r="AD41" i="10"/>
  <c r="AE41" i="10"/>
  <c r="AF41" i="10"/>
  <c r="AG41" i="10"/>
  <c r="AH41" i="10"/>
  <c r="AJ41" i="10"/>
  <c r="AK41" i="10"/>
  <c r="AL41" i="10"/>
  <c r="AM41" i="10"/>
  <c r="W42" i="10"/>
  <c r="X42" i="10"/>
  <c r="Y42" i="10"/>
  <c r="Z42" i="10"/>
  <c r="AA42" i="10"/>
  <c r="AC42" i="10"/>
  <c r="AD42" i="10"/>
  <c r="AE42" i="10"/>
  <c r="AF42" i="10"/>
  <c r="AG42" i="10"/>
  <c r="AH42" i="10"/>
  <c r="AJ42" i="10"/>
  <c r="AK42" i="10"/>
  <c r="AL42" i="10"/>
  <c r="AM42" i="10"/>
  <c r="W43" i="10"/>
  <c r="X43" i="10"/>
  <c r="Y43" i="10"/>
  <c r="Z43" i="10"/>
  <c r="AA43" i="10"/>
  <c r="AC43" i="10"/>
  <c r="AD43" i="10"/>
  <c r="AE43" i="10"/>
  <c r="AF43" i="10"/>
  <c r="AG43" i="10"/>
  <c r="AH43" i="10"/>
  <c r="AJ43" i="10"/>
  <c r="AK43" i="10"/>
  <c r="AL43" i="10"/>
  <c r="AM43" i="10"/>
  <c r="W44" i="10"/>
  <c r="X44" i="10"/>
  <c r="Y44" i="10"/>
  <c r="Z44" i="10"/>
  <c r="AA44" i="10"/>
  <c r="AC44" i="10"/>
  <c r="AD44" i="10"/>
  <c r="AE44" i="10"/>
  <c r="AF44" i="10"/>
  <c r="AG44" i="10"/>
  <c r="AH44" i="10"/>
  <c r="AJ44" i="10"/>
  <c r="AK44" i="10"/>
  <c r="AL44" i="10"/>
  <c r="AM44" i="10"/>
  <c r="W45" i="10"/>
  <c r="X45" i="10"/>
  <c r="Y45" i="10"/>
  <c r="Z45" i="10"/>
  <c r="AA45" i="10"/>
  <c r="AC45" i="10"/>
  <c r="AD45" i="10"/>
  <c r="AE45" i="10"/>
  <c r="AF45" i="10"/>
  <c r="AG45" i="10"/>
  <c r="AH45" i="10"/>
  <c r="AJ45" i="10"/>
  <c r="AK45" i="10"/>
  <c r="AL45" i="10"/>
  <c r="AM45" i="10"/>
  <c r="W46" i="10"/>
  <c r="X46" i="10"/>
  <c r="Y46" i="10"/>
  <c r="Z46" i="10"/>
  <c r="AA46" i="10"/>
  <c r="AC46" i="10"/>
  <c r="AD46" i="10"/>
  <c r="AE46" i="10"/>
  <c r="AF46" i="10"/>
  <c r="AG46" i="10"/>
  <c r="AH46" i="10"/>
  <c r="AJ46" i="10"/>
  <c r="AK46" i="10"/>
  <c r="AL46" i="10"/>
  <c r="AM46" i="10"/>
  <c r="AJ3" i="10"/>
  <c r="AK3" i="10"/>
  <c r="AM3" i="10"/>
  <c r="AL3" i="10"/>
  <c r="AC3" i="10"/>
  <c r="AD3" i="10"/>
  <c r="AE3" i="10"/>
  <c r="AF3" i="10"/>
  <c r="AH3" i="10"/>
  <c r="AG3" i="10"/>
  <c r="AA3" i="10"/>
  <c r="X3" i="10"/>
  <c r="Y3" i="10"/>
  <c r="Z3" i="10"/>
  <c r="W3" i="10"/>
  <c r="V46" i="10"/>
  <c r="U46" i="10"/>
  <c r="T46" i="10"/>
  <c r="S46" i="10"/>
  <c r="R46" i="10"/>
  <c r="Q46" i="10"/>
  <c r="P46" i="10"/>
  <c r="O46" i="10"/>
  <c r="N46" i="10"/>
  <c r="M46" i="10"/>
  <c r="L46" i="10"/>
  <c r="K46" i="10"/>
  <c r="J46" i="10"/>
  <c r="I46" i="10"/>
  <c r="H46" i="10"/>
  <c r="G46" i="10"/>
  <c r="F46" i="10"/>
  <c r="E46" i="10"/>
  <c r="C46" i="10"/>
  <c r="V45" i="10"/>
  <c r="U45" i="10"/>
  <c r="T45" i="10"/>
  <c r="S45" i="10"/>
  <c r="R45" i="10"/>
  <c r="Q45" i="10"/>
  <c r="P45" i="10"/>
  <c r="O45" i="10"/>
  <c r="N45" i="10"/>
  <c r="M45" i="10"/>
  <c r="L45" i="10"/>
  <c r="K45" i="10"/>
  <c r="J45" i="10"/>
  <c r="I45" i="10"/>
  <c r="H45" i="10"/>
  <c r="G45" i="10"/>
  <c r="F45" i="10"/>
  <c r="E45" i="10"/>
  <c r="C45" i="10"/>
  <c r="V44" i="10"/>
  <c r="U44" i="10"/>
  <c r="T44" i="10"/>
  <c r="S44" i="10"/>
  <c r="R44" i="10"/>
  <c r="Q44" i="10"/>
  <c r="P44" i="10"/>
  <c r="O44" i="10"/>
  <c r="N44" i="10"/>
  <c r="M44" i="10"/>
  <c r="L44" i="10"/>
  <c r="K44" i="10"/>
  <c r="J44" i="10"/>
  <c r="I44" i="10"/>
  <c r="H44" i="10"/>
  <c r="G44" i="10"/>
  <c r="F44" i="10"/>
  <c r="E44" i="10"/>
  <c r="C44" i="10"/>
  <c r="V43" i="10"/>
  <c r="U43" i="10"/>
  <c r="T43" i="10"/>
  <c r="S43" i="10"/>
  <c r="R43" i="10"/>
  <c r="Q43" i="10"/>
  <c r="P43" i="10"/>
  <c r="O43" i="10"/>
  <c r="N43" i="10"/>
  <c r="M43" i="10"/>
  <c r="L43" i="10"/>
  <c r="K43" i="10"/>
  <c r="J43" i="10"/>
  <c r="I43" i="10"/>
  <c r="H43" i="10"/>
  <c r="G43" i="10"/>
  <c r="F43" i="10"/>
  <c r="E43" i="10"/>
  <c r="C43" i="10"/>
  <c r="V42" i="10"/>
  <c r="U42" i="10"/>
  <c r="T42" i="10"/>
  <c r="S42" i="10"/>
  <c r="R42" i="10"/>
  <c r="Q42" i="10"/>
  <c r="P42" i="10"/>
  <c r="O42" i="10"/>
  <c r="N42" i="10"/>
  <c r="M42" i="10"/>
  <c r="L42" i="10"/>
  <c r="K42" i="10"/>
  <c r="J42" i="10"/>
  <c r="I42" i="10"/>
  <c r="H42" i="10"/>
  <c r="G42" i="10"/>
  <c r="F42" i="10"/>
  <c r="E42" i="10"/>
  <c r="C42" i="10"/>
  <c r="V41" i="10"/>
  <c r="U41" i="10"/>
  <c r="T41" i="10"/>
  <c r="S41" i="10"/>
  <c r="R41" i="10"/>
  <c r="Q41" i="10"/>
  <c r="P41" i="10"/>
  <c r="O41" i="10"/>
  <c r="N41" i="10"/>
  <c r="M41" i="10"/>
  <c r="L41" i="10"/>
  <c r="K41" i="10"/>
  <c r="J41" i="10"/>
  <c r="I41" i="10"/>
  <c r="H41" i="10"/>
  <c r="G41" i="10"/>
  <c r="F41" i="10"/>
  <c r="E41" i="10"/>
  <c r="C41" i="10"/>
  <c r="V40" i="10"/>
  <c r="U40" i="10"/>
  <c r="T40" i="10"/>
  <c r="S40" i="10"/>
  <c r="R40" i="10"/>
  <c r="Q40" i="10"/>
  <c r="P40" i="10"/>
  <c r="O40" i="10"/>
  <c r="N40" i="10"/>
  <c r="M40" i="10"/>
  <c r="L40" i="10"/>
  <c r="K40" i="10"/>
  <c r="J40" i="10"/>
  <c r="I40" i="10"/>
  <c r="H40" i="10"/>
  <c r="G40" i="10"/>
  <c r="F40" i="10"/>
  <c r="E40" i="10"/>
  <c r="C40" i="10"/>
  <c r="AI40" i="10" s="1"/>
  <c r="V39" i="10"/>
  <c r="U39" i="10"/>
  <c r="T39" i="10"/>
  <c r="S39" i="10"/>
  <c r="R39" i="10"/>
  <c r="Q39" i="10"/>
  <c r="P39" i="10"/>
  <c r="O39" i="10"/>
  <c r="N39" i="10"/>
  <c r="M39" i="10"/>
  <c r="L39" i="10"/>
  <c r="K39" i="10"/>
  <c r="J39" i="10"/>
  <c r="I39" i="10"/>
  <c r="H39" i="10"/>
  <c r="G39" i="10"/>
  <c r="F39" i="10"/>
  <c r="E39" i="10"/>
  <c r="C39" i="10"/>
  <c r="V38" i="10"/>
  <c r="U38" i="10"/>
  <c r="T38" i="10"/>
  <c r="S38" i="10"/>
  <c r="R38" i="10"/>
  <c r="Q38" i="10"/>
  <c r="P38" i="10"/>
  <c r="O38" i="10"/>
  <c r="N38" i="10"/>
  <c r="M38" i="10"/>
  <c r="L38" i="10"/>
  <c r="K38" i="10"/>
  <c r="J38" i="10"/>
  <c r="I38" i="10"/>
  <c r="H38" i="10"/>
  <c r="G38" i="10"/>
  <c r="F38" i="10"/>
  <c r="E38" i="10"/>
  <c r="C38" i="10"/>
  <c r="AI38" i="10" s="1"/>
  <c r="V37" i="10"/>
  <c r="U37" i="10"/>
  <c r="T37" i="10"/>
  <c r="S37" i="10"/>
  <c r="R37" i="10"/>
  <c r="Q37" i="10"/>
  <c r="P37" i="10"/>
  <c r="O37" i="10"/>
  <c r="N37" i="10"/>
  <c r="M37" i="10"/>
  <c r="L37" i="10"/>
  <c r="K37" i="10"/>
  <c r="J37" i="10"/>
  <c r="I37" i="10"/>
  <c r="H37" i="10"/>
  <c r="G37" i="10"/>
  <c r="F37" i="10"/>
  <c r="E37" i="10"/>
  <c r="C37" i="10"/>
  <c r="V36" i="10"/>
  <c r="U36" i="10"/>
  <c r="T36" i="10"/>
  <c r="S36" i="10"/>
  <c r="R36" i="10"/>
  <c r="Q36" i="10"/>
  <c r="P36" i="10"/>
  <c r="O36" i="10"/>
  <c r="N36" i="10"/>
  <c r="M36" i="10"/>
  <c r="L36" i="10"/>
  <c r="K36" i="10"/>
  <c r="J36" i="10"/>
  <c r="I36" i="10"/>
  <c r="H36" i="10"/>
  <c r="G36" i="10"/>
  <c r="F36" i="10"/>
  <c r="E36" i="10"/>
  <c r="C36" i="10"/>
  <c r="AI36" i="10" s="1"/>
  <c r="V35" i="10"/>
  <c r="U35" i="10"/>
  <c r="T35" i="10"/>
  <c r="S35" i="10"/>
  <c r="R35" i="10"/>
  <c r="Q35" i="10"/>
  <c r="P35" i="10"/>
  <c r="O35" i="10"/>
  <c r="N35" i="10"/>
  <c r="M35" i="10"/>
  <c r="L35" i="10"/>
  <c r="K35" i="10"/>
  <c r="J35" i="10"/>
  <c r="I35" i="10"/>
  <c r="H35" i="10"/>
  <c r="G35" i="10"/>
  <c r="F35" i="10"/>
  <c r="E35" i="10"/>
  <c r="C35" i="10"/>
  <c r="V34" i="10"/>
  <c r="U34" i="10"/>
  <c r="T34" i="10"/>
  <c r="S34" i="10"/>
  <c r="R34" i="10"/>
  <c r="Q34" i="10"/>
  <c r="P34" i="10"/>
  <c r="O34" i="10"/>
  <c r="N34" i="10"/>
  <c r="M34" i="10"/>
  <c r="L34" i="10"/>
  <c r="K34" i="10"/>
  <c r="J34" i="10"/>
  <c r="I34" i="10"/>
  <c r="H34" i="10"/>
  <c r="G34" i="10"/>
  <c r="F34" i="10"/>
  <c r="E34" i="10"/>
  <c r="C34" i="10"/>
  <c r="V33" i="10"/>
  <c r="U33" i="10"/>
  <c r="T33" i="10"/>
  <c r="S33" i="10"/>
  <c r="R33" i="10"/>
  <c r="Q33" i="10"/>
  <c r="P33" i="10"/>
  <c r="O33" i="10"/>
  <c r="N33" i="10"/>
  <c r="M33" i="10"/>
  <c r="L33" i="10"/>
  <c r="K33" i="10"/>
  <c r="J33" i="10"/>
  <c r="I33" i="10"/>
  <c r="H33" i="10"/>
  <c r="G33" i="10"/>
  <c r="F33" i="10"/>
  <c r="E33" i="10"/>
  <c r="C33" i="10"/>
  <c r="V32" i="10"/>
  <c r="U32" i="10"/>
  <c r="T32" i="10"/>
  <c r="S32" i="10"/>
  <c r="R32" i="10"/>
  <c r="Q32" i="10"/>
  <c r="P32" i="10"/>
  <c r="O32" i="10"/>
  <c r="N32" i="10"/>
  <c r="M32" i="10"/>
  <c r="L32" i="10"/>
  <c r="K32" i="10"/>
  <c r="J32" i="10"/>
  <c r="I32" i="10"/>
  <c r="H32" i="10"/>
  <c r="G32" i="10"/>
  <c r="F32" i="10"/>
  <c r="E32" i="10"/>
  <c r="C32" i="10"/>
  <c r="AI32" i="10" s="1"/>
  <c r="V31" i="10"/>
  <c r="U31" i="10"/>
  <c r="T31" i="10"/>
  <c r="S31" i="10"/>
  <c r="R31" i="10"/>
  <c r="Q31" i="10"/>
  <c r="P31" i="10"/>
  <c r="O31" i="10"/>
  <c r="N31" i="10"/>
  <c r="M31" i="10"/>
  <c r="L31" i="10"/>
  <c r="K31" i="10"/>
  <c r="J31" i="10"/>
  <c r="I31" i="10"/>
  <c r="H31" i="10"/>
  <c r="G31" i="10"/>
  <c r="F31" i="10"/>
  <c r="E31" i="10"/>
  <c r="C31" i="10"/>
  <c r="V30" i="10"/>
  <c r="U30" i="10"/>
  <c r="T30" i="10"/>
  <c r="S30" i="10"/>
  <c r="R30" i="10"/>
  <c r="Q30" i="10"/>
  <c r="P30" i="10"/>
  <c r="O30" i="10"/>
  <c r="N30" i="10"/>
  <c r="M30" i="10"/>
  <c r="L30" i="10"/>
  <c r="K30" i="10"/>
  <c r="J30" i="10"/>
  <c r="I30" i="10"/>
  <c r="H30" i="10"/>
  <c r="G30" i="10"/>
  <c r="F30" i="10"/>
  <c r="E30" i="10"/>
  <c r="C30" i="10"/>
  <c r="AI30" i="10" s="1"/>
  <c r="V29" i="10"/>
  <c r="U29" i="10"/>
  <c r="T29" i="10"/>
  <c r="S29" i="10"/>
  <c r="R29" i="10"/>
  <c r="Q29" i="10"/>
  <c r="P29" i="10"/>
  <c r="O29" i="10"/>
  <c r="N29" i="10"/>
  <c r="M29" i="10"/>
  <c r="L29" i="10"/>
  <c r="K29" i="10"/>
  <c r="J29" i="10"/>
  <c r="I29" i="10"/>
  <c r="H29" i="10"/>
  <c r="G29" i="10"/>
  <c r="F29" i="10"/>
  <c r="E29" i="10"/>
  <c r="C29" i="10"/>
  <c r="V28" i="10"/>
  <c r="U28" i="10"/>
  <c r="T28" i="10"/>
  <c r="S28" i="10"/>
  <c r="R28" i="10"/>
  <c r="Q28" i="10"/>
  <c r="P28" i="10"/>
  <c r="O28" i="10"/>
  <c r="N28" i="10"/>
  <c r="M28" i="10"/>
  <c r="L28" i="10"/>
  <c r="K28" i="10"/>
  <c r="J28" i="10"/>
  <c r="I28" i="10"/>
  <c r="H28" i="10"/>
  <c r="G28" i="10"/>
  <c r="F28" i="10"/>
  <c r="E28" i="10"/>
  <c r="C28" i="10"/>
  <c r="AI28" i="10" s="1"/>
  <c r="V27" i="10"/>
  <c r="U27" i="10"/>
  <c r="T27" i="10"/>
  <c r="S27" i="10"/>
  <c r="R27" i="10"/>
  <c r="Q27" i="10"/>
  <c r="P27" i="10"/>
  <c r="O27" i="10"/>
  <c r="N27" i="10"/>
  <c r="M27" i="10"/>
  <c r="L27" i="10"/>
  <c r="K27" i="10"/>
  <c r="J27" i="10"/>
  <c r="I27" i="10"/>
  <c r="H27" i="10"/>
  <c r="G27" i="10"/>
  <c r="F27" i="10"/>
  <c r="E27" i="10"/>
  <c r="C27" i="10"/>
  <c r="V26" i="10"/>
  <c r="U26" i="10"/>
  <c r="T26" i="10"/>
  <c r="S26" i="10"/>
  <c r="R26" i="10"/>
  <c r="Q26" i="10"/>
  <c r="P26" i="10"/>
  <c r="O26" i="10"/>
  <c r="N26" i="10"/>
  <c r="M26" i="10"/>
  <c r="L26" i="10"/>
  <c r="K26" i="10"/>
  <c r="J26" i="10"/>
  <c r="I26" i="10"/>
  <c r="H26" i="10"/>
  <c r="G26" i="10"/>
  <c r="F26" i="10"/>
  <c r="E26" i="10"/>
  <c r="C26" i="10"/>
  <c r="V25" i="10"/>
  <c r="U25" i="10"/>
  <c r="T25" i="10"/>
  <c r="S25" i="10"/>
  <c r="R25" i="10"/>
  <c r="Q25" i="10"/>
  <c r="P25" i="10"/>
  <c r="O25" i="10"/>
  <c r="N25" i="10"/>
  <c r="M25" i="10"/>
  <c r="L25" i="10"/>
  <c r="K25" i="10"/>
  <c r="J25" i="10"/>
  <c r="I25" i="10"/>
  <c r="H25" i="10"/>
  <c r="G25" i="10"/>
  <c r="F25" i="10"/>
  <c r="E25" i="10"/>
  <c r="C25" i="10"/>
  <c r="V24" i="10"/>
  <c r="U24" i="10"/>
  <c r="T24" i="10"/>
  <c r="S24" i="10"/>
  <c r="R24" i="10"/>
  <c r="Q24" i="10"/>
  <c r="P24" i="10"/>
  <c r="O24" i="10"/>
  <c r="N24" i="10"/>
  <c r="M24" i="10"/>
  <c r="L24" i="10"/>
  <c r="K24" i="10"/>
  <c r="J24" i="10"/>
  <c r="I24" i="10"/>
  <c r="H24" i="10"/>
  <c r="G24" i="10"/>
  <c r="F24" i="10"/>
  <c r="E24" i="10"/>
  <c r="C24" i="10"/>
  <c r="AI24" i="10" s="1"/>
  <c r="V23" i="10"/>
  <c r="U23" i="10"/>
  <c r="T23" i="10"/>
  <c r="S23" i="10"/>
  <c r="R23" i="10"/>
  <c r="Q23" i="10"/>
  <c r="P23" i="10"/>
  <c r="O23" i="10"/>
  <c r="N23" i="10"/>
  <c r="M23" i="10"/>
  <c r="L23" i="10"/>
  <c r="K23" i="10"/>
  <c r="J23" i="10"/>
  <c r="I23" i="10"/>
  <c r="H23" i="10"/>
  <c r="G23" i="10"/>
  <c r="F23" i="10"/>
  <c r="E23" i="10"/>
  <c r="C23" i="10"/>
  <c r="V22" i="10"/>
  <c r="U22" i="10"/>
  <c r="T22" i="10"/>
  <c r="S22" i="10"/>
  <c r="R22" i="10"/>
  <c r="Q22" i="10"/>
  <c r="P22" i="10"/>
  <c r="O22" i="10"/>
  <c r="N22" i="10"/>
  <c r="M22" i="10"/>
  <c r="L22" i="10"/>
  <c r="K22" i="10"/>
  <c r="J22" i="10"/>
  <c r="I22" i="10"/>
  <c r="H22" i="10"/>
  <c r="G22" i="10"/>
  <c r="F22" i="10"/>
  <c r="E22" i="10"/>
  <c r="C22" i="10"/>
  <c r="AI22" i="10" s="1"/>
  <c r="V21" i="10"/>
  <c r="U21" i="10"/>
  <c r="T21" i="10"/>
  <c r="S21" i="10"/>
  <c r="R21" i="10"/>
  <c r="Q21" i="10"/>
  <c r="P21" i="10"/>
  <c r="O21" i="10"/>
  <c r="N21" i="10"/>
  <c r="M21" i="10"/>
  <c r="L21" i="10"/>
  <c r="K21" i="10"/>
  <c r="J21" i="10"/>
  <c r="I21" i="10"/>
  <c r="H21" i="10"/>
  <c r="G21" i="10"/>
  <c r="F21" i="10"/>
  <c r="E21" i="10"/>
  <c r="C21" i="10"/>
  <c r="V20" i="10"/>
  <c r="U20" i="10"/>
  <c r="T20" i="10"/>
  <c r="S20" i="10"/>
  <c r="R20" i="10"/>
  <c r="Q20" i="10"/>
  <c r="P20" i="10"/>
  <c r="O20" i="10"/>
  <c r="N20" i="10"/>
  <c r="M20" i="10"/>
  <c r="L20" i="10"/>
  <c r="K20" i="10"/>
  <c r="J20" i="10"/>
  <c r="I20" i="10"/>
  <c r="H20" i="10"/>
  <c r="G20" i="10"/>
  <c r="F20" i="10"/>
  <c r="E20" i="10"/>
  <c r="C20" i="10"/>
  <c r="AI20" i="10" s="1"/>
  <c r="V19" i="10"/>
  <c r="U19" i="10"/>
  <c r="T19" i="10"/>
  <c r="S19" i="10"/>
  <c r="R19" i="10"/>
  <c r="Q19" i="10"/>
  <c r="P19" i="10"/>
  <c r="O19" i="10"/>
  <c r="N19" i="10"/>
  <c r="M19" i="10"/>
  <c r="L19" i="10"/>
  <c r="K19" i="10"/>
  <c r="J19" i="10"/>
  <c r="I19" i="10"/>
  <c r="H19" i="10"/>
  <c r="G19" i="10"/>
  <c r="F19" i="10"/>
  <c r="E19" i="10"/>
  <c r="C19" i="10"/>
  <c r="V18" i="10"/>
  <c r="U18" i="10"/>
  <c r="T18" i="10"/>
  <c r="S18" i="10"/>
  <c r="R18" i="10"/>
  <c r="Q18" i="10"/>
  <c r="P18" i="10"/>
  <c r="O18" i="10"/>
  <c r="N18" i="10"/>
  <c r="M18" i="10"/>
  <c r="L18" i="10"/>
  <c r="K18" i="10"/>
  <c r="J18" i="10"/>
  <c r="I18" i="10"/>
  <c r="H18" i="10"/>
  <c r="G18" i="10"/>
  <c r="F18" i="10"/>
  <c r="E18" i="10"/>
  <c r="C18" i="10"/>
  <c r="V17" i="10"/>
  <c r="U17" i="10"/>
  <c r="T17" i="10"/>
  <c r="S17" i="10"/>
  <c r="R17" i="10"/>
  <c r="Q17" i="10"/>
  <c r="P17" i="10"/>
  <c r="O17" i="10"/>
  <c r="N17" i="10"/>
  <c r="M17" i="10"/>
  <c r="L17" i="10"/>
  <c r="K17" i="10"/>
  <c r="J17" i="10"/>
  <c r="I17" i="10"/>
  <c r="H17" i="10"/>
  <c r="G17" i="10"/>
  <c r="F17" i="10"/>
  <c r="E17" i="10"/>
  <c r="C17" i="10"/>
  <c r="V16" i="10"/>
  <c r="U16" i="10"/>
  <c r="T16" i="10"/>
  <c r="S16" i="10"/>
  <c r="R16" i="10"/>
  <c r="Q16" i="10"/>
  <c r="P16" i="10"/>
  <c r="O16" i="10"/>
  <c r="N16" i="10"/>
  <c r="M16" i="10"/>
  <c r="L16" i="10"/>
  <c r="K16" i="10"/>
  <c r="J16" i="10"/>
  <c r="I16" i="10"/>
  <c r="H16" i="10"/>
  <c r="G16" i="10"/>
  <c r="F16" i="10"/>
  <c r="E16" i="10"/>
  <c r="C16" i="10"/>
  <c r="AI16" i="10" s="1"/>
  <c r="V15" i="10"/>
  <c r="U15" i="10"/>
  <c r="T15" i="10"/>
  <c r="S15" i="10"/>
  <c r="R15" i="10"/>
  <c r="Q15" i="10"/>
  <c r="P15" i="10"/>
  <c r="O15" i="10"/>
  <c r="N15" i="10"/>
  <c r="M15" i="10"/>
  <c r="L15" i="10"/>
  <c r="K15" i="10"/>
  <c r="J15" i="10"/>
  <c r="I15" i="10"/>
  <c r="H15" i="10"/>
  <c r="G15" i="10"/>
  <c r="F15" i="10"/>
  <c r="E15" i="10"/>
  <c r="C15" i="10"/>
  <c r="V14" i="10"/>
  <c r="U14" i="10"/>
  <c r="T14" i="10"/>
  <c r="S14" i="10"/>
  <c r="R14" i="10"/>
  <c r="Q14" i="10"/>
  <c r="P14" i="10"/>
  <c r="O14" i="10"/>
  <c r="N14" i="10"/>
  <c r="M14" i="10"/>
  <c r="L14" i="10"/>
  <c r="K14" i="10"/>
  <c r="J14" i="10"/>
  <c r="I14" i="10"/>
  <c r="H14" i="10"/>
  <c r="G14" i="10"/>
  <c r="F14" i="10"/>
  <c r="E14" i="10"/>
  <c r="C14" i="10"/>
  <c r="AI14" i="10" s="1"/>
  <c r="V13" i="10"/>
  <c r="U13" i="10"/>
  <c r="T13" i="10"/>
  <c r="S13" i="10"/>
  <c r="R13" i="10"/>
  <c r="Q13" i="10"/>
  <c r="P13" i="10"/>
  <c r="O13" i="10"/>
  <c r="N13" i="10"/>
  <c r="M13" i="10"/>
  <c r="L13" i="10"/>
  <c r="K13" i="10"/>
  <c r="J13" i="10"/>
  <c r="I13" i="10"/>
  <c r="H13" i="10"/>
  <c r="G13" i="10"/>
  <c r="F13" i="10"/>
  <c r="E13" i="10"/>
  <c r="C13" i="10"/>
  <c r="V12" i="10"/>
  <c r="U12" i="10"/>
  <c r="T12" i="10"/>
  <c r="S12" i="10"/>
  <c r="R12" i="10"/>
  <c r="Q12" i="10"/>
  <c r="P12" i="10"/>
  <c r="O12" i="10"/>
  <c r="N12" i="10"/>
  <c r="M12" i="10"/>
  <c r="L12" i="10"/>
  <c r="K12" i="10"/>
  <c r="J12" i="10"/>
  <c r="I12" i="10"/>
  <c r="H12" i="10"/>
  <c r="G12" i="10"/>
  <c r="F12" i="10"/>
  <c r="E12" i="10"/>
  <c r="C12" i="10"/>
  <c r="AI12" i="10" s="1"/>
  <c r="V11" i="10"/>
  <c r="U11" i="10"/>
  <c r="T11" i="10"/>
  <c r="S11" i="10"/>
  <c r="R11" i="10"/>
  <c r="Q11" i="10"/>
  <c r="P11" i="10"/>
  <c r="O11" i="10"/>
  <c r="N11" i="10"/>
  <c r="M11" i="10"/>
  <c r="L11" i="10"/>
  <c r="K11" i="10"/>
  <c r="J11" i="10"/>
  <c r="I11" i="10"/>
  <c r="H11" i="10"/>
  <c r="G11" i="10"/>
  <c r="F11" i="10"/>
  <c r="E11" i="10"/>
  <c r="C11" i="10"/>
  <c r="V10" i="10"/>
  <c r="U10" i="10"/>
  <c r="T10" i="10"/>
  <c r="S10" i="10"/>
  <c r="R10" i="10"/>
  <c r="Q10" i="10"/>
  <c r="P10" i="10"/>
  <c r="O10" i="10"/>
  <c r="N10" i="10"/>
  <c r="M10" i="10"/>
  <c r="L10" i="10"/>
  <c r="K10" i="10"/>
  <c r="J10" i="10"/>
  <c r="I10" i="10"/>
  <c r="H10" i="10"/>
  <c r="G10" i="10"/>
  <c r="F10" i="10"/>
  <c r="E10" i="10"/>
  <c r="C10" i="10"/>
  <c r="V9" i="10"/>
  <c r="U9" i="10"/>
  <c r="T9" i="10"/>
  <c r="S9" i="10"/>
  <c r="R9" i="10"/>
  <c r="Q9" i="10"/>
  <c r="P9" i="10"/>
  <c r="O9" i="10"/>
  <c r="N9" i="10"/>
  <c r="M9" i="10"/>
  <c r="L9" i="10"/>
  <c r="K9" i="10"/>
  <c r="J9" i="10"/>
  <c r="I9" i="10"/>
  <c r="H9" i="10"/>
  <c r="G9" i="10"/>
  <c r="F9" i="10"/>
  <c r="E9" i="10"/>
  <c r="C9" i="10"/>
  <c r="V8" i="10"/>
  <c r="U8" i="10"/>
  <c r="T8" i="10"/>
  <c r="S8" i="10"/>
  <c r="R8" i="10"/>
  <c r="Q8" i="10"/>
  <c r="P8" i="10"/>
  <c r="O8" i="10"/>
  <c r="N8" i="10"/>
  <c r="M8" i="10"/>
  <c r="L8" i="10"/>
  <c r="K8" i="10"/>
  <c r="J8" i="10"/>
  <c r="I8" i="10"/>
  <c r="H8" i="10"/>
  <c r="G8" i="10"/>
  <c r="F8" i="10"/>
  <c r="E8" i="10"/>
  <c r="C8" i="10"/>
  <c r="V7" i="10"/>
  <c r="U7" i="10"/>
  <c r="T7" i="10"/>
  <c r="S7" i="10"/>
  <c r="R7" i="10"/>
  <c r="Q7" i="10"/>
  <c r="P7" i="10"/>
  <c r="O7" i="10"/>
  <c r="N7" i="10"/>
  <c r="M7" i="10"/>
  <c r="L7" i="10"/>
  <c r="K7" i="10"/>
  <c r="J7" i="10"/>
  <c r="I7" i="10"/>
  <c r="H7" i="10"/>
  <c r="G7" i="10"/>
  <c r="F7" i="10"/>
  <c r="E7" i="10"/>
  <c r="C7" i="10"/>
  <c r="V6" i="10"/>
  <c r="U6" i="10"/>
  <c r="T6" i="10"/>
  <c r="S6" i="10"/>
  <c r="R6" i="10"/>
  <c r="Q6" i="10"/>
  <c r="P6" i="10"/>
  <c r="O6" i="10"/>
  <c r="N6" i="10"/>
  <c r="M6" i="10"/>
  <c r="L6" i="10"/>
  <c r="K6" i="10"/>
  <c r="J6" i="10"/>
  <c r="I6" i="10"/>
  <c r="H6" i="10"/>
  <c r="G6" i="10"/>
  <c r="F6" i="10"/>
  <c r="E6" i="10"/>
  <c r="C6" i="10"/>
  <c r="AI6" i="10" s="1"/>
  <c r="V5" i="10"/>
  <c r="U5" i="10"/>
  <c r="T5" i="10"/>
  <c r="S5" i="10"/>
  <c r="R5" i="10"/>
  <c r="Q5" i="10"/>
  <c r="P5" i="10"/>
  <c r="O5" i="10"/>
  <c r="N5" i="10"/>
  <c r="M5" i="10"/>
  <c r="L5" i="10"/>
  <c r="K5" i="10"/>
  <c r="J5" i="10"/>
  <c r="I5" i="10"/>
  <c r="H5" i="10"/>
  <c r="G5" i="10"/>
  <c r="F5" i="10"/>
  <c r="E5" i="10"/>
  <c r="C5" i="10"/>
  <c r="V4" i="10"/>
  <c r="U4" i="10"/>
  <c r="T4" i="10"/>
  <c r="S4" i="10"/>
  <c r="R4" i="10"/>
  <c r="Q4" i="10"/>
  <c r="P4" i="10"/>
  <c r="O4" i="10"/>
  <c r="N4" i="10"/>
  <c r="M4" i="10"/>
  <c r="L4" i="10"/>
  <c r="K4" i="10"/>
  <c r="J4" i="10"/>
  <c r="I4" i="10"/>
  <c r="H4" i="10"/>
  <c r="G4" i="10"/>
  <c r="F4" i="10"/>
  <c r="E4" i="10"/>
  <c r="C4" i="10"/>
  <c r="AI4" i="10" s="1"/>
  <c r="V3" i="10"/>
  <c r="U3" i="10"/>
  <c r="T3" i="10"/>
  <c r="S3" i="10"/>
  <c r="R3" i="10"/>
  <c r="Q3" i="10"/>
  <c r="P3" i="10"/>
  <c r="O3" i="10"/>
  <c r="N3" i="10"/>
  <c r="M3" i="10"/>
  <c r="L3" i="10"/>
  <c r="K3" i="10"/>
  <c r="J3" i="10"/>
  <c r="I3" i="10"/>
  <c r="H3" i="10"/>
  <c r="G3" i="10"/>
  <c r="F3" i="10"/>
  <c r="E3" i="10"/>
  <c r="C3" i="10"/>
  <c r="E17" i="9"/>
  <c r="F17" i="9"/>
  <c r="G17" i="9"/>
  <c r="H17" i="9"/>
  <c r="E18" i="9"/>
  <c r="F18" i="9"/>
  <c r="G18" i="9"/>
  <c r="H18" i="9"/>
  <c r="E19" i="9"/>
  <c r="F19" i="9"/>
  <c r="G19" i="9"/>
  <c r="H19" i="9"/>
  <c r="E20" i="9"/>
  <c r="F20" i="9"/>
  <c r="G20" i="9"/>
  <c r="H20" i="9"/>
  <c r="E21" i="9"/>
  <c r="F21" i="9"/>
  <c r="G21" i="9"/>
  <c r="H21" i="9"/>
  <c r="E22" i="9"/>
  <c r="F22" i="9"/>
  <c r="G22" i="9"/>
  <c r="H22" i="9"/>
  <c r="E23" i="9"/>
  <c r="F23" i="9"/>
  <c r="G23" i="9"/>
  <c r="H23" i="9"/>
  <c r="E24" i="9"/>
  <c r="F24" i="9"/>
  <c r="G24" i="9"/>
  <c r="H24" i="9"/>
  <c r="E25" i="9"/>
  <c r="F25" i="9"/>
  <c r="G25" i="9"/>
  <c r="H25" i="9"/>
  <c r="E26" i="9"/>
  <c r="F26" i="9"/>
  <c r="G26" i="9"/>
  <c r="H26" i="9"/>
  <c r="E27" i="9"/>
  <c r="F27" i="9"/>
  <c r="G27" i="9"/>
  <c r="H27" i="9"/>
  <c r="E28" i="9"/>
  <c r="F28" i="9"/>
  <c r="G28" i="9"/>
  <c r="H28" i="9"/>
  <c r="C25" i="9"/>
  <c r="D25" i="9"/>
  <c r="C26" i="9"/>
  <c r="D26" i="9"/>
  <c r="C27" i="9"/>
  <c r="D27" i="9"/>
  <c r="C28" i="9"/>
  <c r="D28" i="9"/>
  <c r="C19" i="9"/>
  <c r="D19" i="9"/>
  <c r="C20" i="9"/>
  <c r="D20" i="9"/>
  <c r="C21" i="9"/>
  <c r="D21" i="9"/>
  <c r="C22" i="9"/>
  <c r="D22" i="9"/>
  <c r="D24" i="9"/>
  <c r="C24" i="9"/>
  <c r="D18" i="9"/>
  <c r="C18" i="9"/>
  <c r="C17" i="9"/>
  <c r="C23" i="9"/>
  <c r="C29" i="9"/>
  <c r="C30" i="9"/>
  <c r="AI44" i="10" l="1"/>
  <c r="D46" i="10"/>
  <c r="AB46" i="10"/>
  <c r="AI8" i="10"/>
  <c r="AN46" i="10"/>
  <c r="AI46" i="10"/>
  <c r="AN45" i="10"/>
  <c r="AI42" i="10"/>
  <c r="AI34" i="10"/>
  <c r="AI26" i="10"/>
  <c r="AI18" i="10"/>
  <c r="AI10" i="10"/>
  <c r="AI3" i="10"/>
  <c r="AN44" i="10"/>
  <c r="AN43" i="10"/>
  <c r="AB39" i="10"/>
  <c r="AB38" i="10"/>
  <c r="AN36" i="10"/>
  <c r="AN35" i="10"/>
  <c r="AB31" i="10"/>
  <c r="AB30" i="10"/>
  <c r="AN28" i="10"/>
  <c r="AN27" i="10"/>
  <c r="AB23" i="10"/>
  <c r="AB22" i="10"/>
  <c r="AN20" i="10"/>
  <c r="AN19" i="10"/>
  <c r="AB15" i="10"/>
  <c r="AB14" i="10"/>
  <c r="AN12" i="10"/>
  <c r="AN11" i="10"/>
  <c r="AB7" i="10"/>
  <c r="AB6" i="10"/>
  <c r="AN4" i="10"/>
  <c r="D7" i="10"/>
  <c r="D11" i="10"/>
  <c r="D15" i="10"/>
  <c r="D19" i="10"/>
  <c r="D23" i="10"/>
  <c r="D27" i="10"/>
  <c r="D31" i="10"/>
  <c r="D35" i="10"/>
  <c r="D39" i="10"/>
  <c r="D43" i="10"/>
  <c r="AB41" i="10"/>
  <c r="AB40" i="10"/>
  <c r="AN38" i="10"/>
  <c r="AN37" i="10"/>
  <c r="AB33" i="10"/>
  <c r="AB32" i="10"/>
  <c r="AN30" i="10"/>
  <c r="AN29" i="10"/>
  <c r="AB25" i="10"/>
  <c r="AB24" i="10"/>
  <c r="AN22" i="10"/>
  <c r="AN21" i="10"/>
  <c r="AB17" i="10"/>
  <c r="AB16" i="10"/>
  <c r="AN14" i="10"/>
  <c r="AN13" i="10"/>
  <c r="AB9" i="10"/>
  <c r="AB8" i="10"/>
  <c r="AN6" i="10"/>
  <c r="AN5" i="10"/>
  <c r="AN3" i="10"/>
  <c r="AB43" i="10"/>
  <c r="AB42" i="10"/>
  <c r="AN40" i="10"/>
  <c r="AN39" i="10"/>
  <c r="AB35" i="10"/>
  <c r="AB34" i="10"/>
  <c r="AN32" i="10"/>
  <c r="AN31" i="10"/>
  <c r="AB27" i="10"/>
  <c r="AB26" i="10"/>
  <c r="AN24" i="10"/>
  <c r="AN23" i="10"/>
  <c r="AB19" i="10"/>
  <c r="AB18" i="10"/>
  <c r="AN16" i="10"/>
  <c r="AN15" i="10"/>
  <c r="AB11" i="10"/>
  <c r="AB10" i="10"/>
  <c r="AN8" i="10"/>
  <c r="AN7" i="10"/>
  <c r="D3" i="10"/>
  <c r="D5" i="10"/>
  <c r="D9" i="10"/>
  <c r="D13" i="10"/>
  <c r="D17" i="10"/>
  <c r="D21" i="10"/>
  <c r="D25" i="10"/>
  <c r="D29" i="10"/>
  <c r="D33" i="10"/>
  <c r="D37" i="10"/>
  <c r="D41" i="10"/>
  <c r="D45" i="10"/>
  <c r="AB45" i="10"/>
  <c r="AB44" i="10"/>
  <c r="AN42" i="10"/>
  <c r="AN41" i="10"/>
  <c r="AB37" i="10"/>
  <c r="AB36" i="10"/>
  <c r="AN34" i="10"/>
  <c r="AN33" i="10"/>
  <c r="AB29" i="10"/>
  <c r="AB28" i="10"/>
  <c r="AN26" i="10"/>
  <c r="AN25" i="10"/>
  <c r="AB21" i="10"/>
  <c r="AB20" i="10"/>
  <c r="AN18" i="10"/>
  <c r="AN17" i="10"/>
  <c r="AB13" i="10"/>
  <c r="AB12" i="10"/>
  <c r="AN10" i="10"/>
  <c r="AN9" i="10"/>
  <c r="AB5" i="10"/>
  <c r="AB4" i="10"/>
  <c r="D6" i="10"/>
  <c r="D10" i="10"/>
  <c r="D14" i="10"/>
  <c r="D18" i="10"/>
  <c r="D22" i="10"/>
  <c r="D26" i="10"/>
  <c r="D30" i="10"/>
  <c r="D34" i="10"/>
  <c r="D38" i="10"/>
  <c r="D42" i="10"/>
  <c r="AB3" i="10"/>
  <c r="AI45" i="10"/>
  <c r="AI43" i="10"/>
  <c r="AI41" i="10"/>
  <c r="AI39" i="10"/>
  <c r="AI37" i="10"/>
  <c r="AI35" i="10"/>
  <c r="AI33" i="10"/>
  <c r="AI31" i="10"/>
  <c r="AI29" i="10"/>
  <c r="AI27" i="10"/>
  <c r="AI25" i="10"/>
  <c r="AI23" i="10"/>
  <c r="AI21" i="10"/>
  <c r="AI19" i="10"/>
  <c r="AI17" i="10"/>
  <c r="AI15" i="10"/>
  <c r="AI13" i="10"/>
  <c r="AI11" i="10"/>
  <c r="AI9" i="10"/>
  <c r="AI7" i="10"/>
  <c r="AI5" i="10"/>
  <c r="D4" i="10"/>
  <c r="D8" i="10"/>
  <c r="D12" i="10"/>
  <c r="D16" i="10"/>
  <c r="D20" i="10"/>
  <c r="D24" i="10"/>
  <c r="D28" i="10"/>
  <c r="D32" i="10"/>
  <c r="D36" i="10"/>
  <c r="D40" i="10"/>
  <c r="D44" i="10"/>
  <c r="C6" i="7"/>
  <c r="H11" i="7" s="1"/>
  <c r="D16" i="7"/>
  <c r="D5" i="9" l="1"/>
  <c r="E5" i="9"/>
  <c r="F5" i="9"/>
  <c r="G5" i="9"/>
  <c r="H5" i="9"/>
  <c r="D6" i="9"/>
  <c r="E6" i="9"/>
  <c r="F6" i="9"/>
  <c r="G6" i="9"/>
  <c r="H6" i="9"/>
  <c r="D7" i="9"/>
  <c r="E7" i="9"/>
  <c r="F7" i="9"/>
  <c r="G7" i="9"/>
  <c r="H7" i="9"/>
  <c r="D8" i="9"/>
  <c r="E8" i="9"/>
  <c r="F8" i="9"/>
  <c r="G8" i="9"/>
  <c r="H8" i="9"/>
  <c r="D9" i="9"/>
  <c r="E9" i="9"/>
  <c r="F9" i="9"/>
  <c r="G9" i="9"/>
  <c r="H9" i="9"/>
  <c r="D10" i="9"/>
  <c r="E10" i="9"/>
  <c r="F10" i="9"/>
  <c r="G10" i="9"/>
  <c r="H10" i="9"/>
  <c r="D11" i="9"/>
  <c r="E11" i="9"/>
  <c r="F11" i="9"/>
  <c r="G11" i="9"/>
  <c r="H11" i="9"/>
  <c r="D12" i="9"/>
  <c r="E12" i="9"/>
  <c r="F12" i="9"/>
  <c r="G12" i="9"/>
  <c r="H12" i="9"/>
  <c r="D13" i="9"/>
  <c r="E13" i="9"/>
  <c r="F13" i="9"/>
  <c r="G13" i="9"/>
  <c r="H13" i="9"/>
  <c r="D14" i="9"/>
  <c r="E14" i="9"/>
  <c r="F14" i="9"/>
  <c r="G14" i="9"/>
  <c r="H14" i="9"/>
  <c r="D15" i="9"/>
  <c r="E15" i="9"/>
  <c r="F15" i="9"/>
  <c r="G15" i="9"/>
  <c r="H15" i="9"/>
  <c r="D16" i="9"/>
  <c r="E16" i="9"/>
  <c r="F16" i="9"/>
  <c r="G16" i="9"/>
  <c r="H16" i="9"/>
  <c r="D29" i="9"/>
  <c r="E29" i="9"/>
  <c r="F29" i="9"/>
  <c r="G29" i="9"/>
  <c r="H29" i="9"/>
  <c r="D30" i="9"/>
  <c r="E30" i="9"/>
  <c r="F30" i="9"/>
  <c r="G30" i="9"/>
  <c r="H30" i="9"/>
  <c r="D23" i="9"/>
  <c r="D17" i="9"/>
  <c r="E4" i="9"/>
  <c r="F4" i="9"/>
  <c r="G4" i="9"/>
  <c r="H4" i="9"/>
  <c r="D4" i="9"/>
  <c r="C5" i="9"/>
  <c r="C6" i="9"/>
  <c r="C7" i="9"/>
  <c r="C8" i="9"/>
  <c r="C9" i="9"/>
  <c r="C10" i="9"/>
  <c r="C11" i="9"/>
  <c r="C12" i="9"/>
  <c r="C13" i="9"/>
  <c r="C14" i="9"/>
  <c r="C15" i="9"/>
  <c r="C16" i="9"/>
  <c r="C4" i="9"/>
  <c r="Y5" i="7" l="1"/>
  <c r="X5" i="7"/>
  <c r="AA5" i="7" s="1"/>
  <c r="Z5" i="7" l="1"/>
  <c r="AB5" i="7"/>
  <c r="R5" i="7"/>
  <c r="Q5" i="7"/>
  <c r="S5" i="7" l="1"/>
  <c r="T5" i="7"/>
  <c r="U5" i="7"/>
  <c r="S21" i="8"/>
  <c r="R21" i="8"/>
  <c r="S20" i="8"/>
  <c r="R20" i="8"/>
  <c r="S19" i="8"/>
  <c r="R19" i="8"/>
  <c r="S18" i="8"/>
  <c r="R18" i="8"/>
  <c r="S17" i="8"/>
  <c r="R17" i="8"/>
  <c r="S16" i="8"/>
  <c r="R16" i="8"/>
  <c r="S15" i="8"/>
  <c r="R15" i="8"/>
  <c r="S14" i="8"/>
  <c r="R14" i="8"/>
  <c r="S13" i="8"/>
  <c r="R13" i="8"/>
  <c r="S12" i="8"/>
  <c r="R12" i="8"/>
  <c r="S11" i="8"/>
  <c r="R11" i="8"/>
  <c r="S10" i="8"/>
  <c r="R10" i="8"/>
  <c r="S9" i="8"/>
  <c r="R9" i="8"/>
  <c r="S8" i="8"/>
  <c r="R8" i="8"/>
  <c r="S7" i="8"/>
  <c r="R7" i="8"/>
  <c r="S6" i="8"/>
  <c r="R6" i="8"/>
  <c r="S5" i="8"/>
  <c r="R5" i="8"/>
  <c r="S25" i="8" l="1"/>
  <c r="R25" i="8" s="1"/>
  <c r="E72" i="8" s="1"/>
  <c r="S23" i="8"/>
  <c r="S24" i="8"/>
  <c r="R24" i="8" s="1"/>
  <c r="E53" i="8" s="1"/>
  <c r="E4" i="3"/>
  <c r="F4" i="3"/>
  <c r="E5" i="3"/>
  <c r="F5" i="3"/>
  <c r="E6" i="3"/>
  <c r="F6" i="3"/>
  <c r="E7" i="3"/>
  <c r="F7" i="3"/>
  <c r="E8" i="3"/>
  <c r="F8" i="3"/>
  <c r="E9" i="3"/>
  <c r="F9" i="3"/>
  <c r="E10" i="3"/>
  <c r="F10" i="3"/>
  <c r="E11" i="3"/>
  <c r="F11" i="3"/>
  <c r="E12" i="3"/>
  <c r="F12" i="3"/>
  <c r="E13" i="3"/>
  <c r="F13" i="3"/>
  <c r="E14" i="3"/>
  <c r="F14" i="3"/>
  <c r="E15" i="3"/>
  <c r="F15" i="3"/>
  <c r="E16" i="3"/>
  <c r="F16" i="3"/>
  <c r="E17" i="3"/>
  <c r="F17" i="3"/>
  <c r="E18" i="3"/>
  <c r="F18" i="3"/>
  <c r="E19" i="3"/>
  <c r="F19" i="3"/>
  <c r="E20" i="3"/>
  <c r="F20" i="3"/>
  <c r="E21" i="3"/>
  <c r="F21" i="3"/>
  <c r="E22" i="3"/>
  <c r="F22" i="3"/>
  <c r="F3" i="3"/>
  <c r="E3" i="3"/>
  <c r="C4" i="3"/>
  <c r="D4" i="3"/>
  <c r="C5" i="3"/>
  <c r="D5" i="3"/>
  <c r="C6" i="3"/>
  <c r="D6" i="3"/>
  <c r="C7" i="3"/>
  <c r="D7" i="3"/>
  <c r="C8" i="3"/>
  <c r="D8" i="3"/>
  <c r="C9" i="3"/>
  <c r="D9" i="3"/>
  <c r="C10" i="3"/>
  <c r="D10" i="3"/>
  <c r="C11" i="3"/>
  <c r="D11" i="3"/>
  <c r="C12" i="3"/>
  <c r="D12" i="3"/>
  <c r="C13" i="3"/>
  <c r="D13" i="3"/>
  <c r="C14" i="3"/>
  <c r="D14" i="3"/>
  <c r="C15" i="3"/>
  <c r="D15" i="3"/>
  <c r="C16" i="3"/>
  <c r="D16" i="3"/>
  <c r="C17" i="3"/>
  <c r="D17" i="3"/>
  <c r="C18" i="3"/>
  <c r="D18" i="3"/>
  <c r="C19" i="3"/>
  <c r="D19" i="3"/>
  <c r="C20" i="3"/>
  <c r="D20" i="3"/>
  <c r="C21" i="3"/>
  <c r="D21" i="3"/>
  <c r="C22" i="3"/>
  <c r="D22" i="3"/>
  <c r="D3" i="3"/>
  <c r="A4" i="3"/>
  <c r="A5" i="3"/>
  <c r="A6" i="3"/>
  <c r="A7" i="3"/>
  <c r="A8" i="3"/>
  <c r="A9" i="3"/>
  <c r="A10" i="3"/>
  <c r="A11" i="3"/>
  <c r="A12" i="3"/>
  <c r="A13" i="3"/>
  <c r="A14" i="3"/>
  <c r="A15" i="3"/>
  <c r="A16" i="3"/>
  <c r="A17" i="3"/>
  <c r="A18" i="3"/>
  <c r="A19" i="3"/>
  <c r="A20" i="3"/>
  <c r="A21" i="3"/>
  <c r="A22" i="3"/>
  <c r="A3" i="3"/>
  <c r="G4" i="3"/>
  <c r="H4" i="3"/>
  <c r="G5" i="3"/>
  <c r="H5" i="3"/>
  <c r="G6" i="3"/>
  <c r="H6" i="3"/>
  <c r="G7" i="3"/>
  <c r="H7" i="3"/>
  <c r="G8" i="3"/>
  <c r="H8" i="3"/>
  <c r="G9" i="3"/>
  <c r="H9" i="3"/>
  <c r="G10" i="3"/>
  <c r="H10" i="3"/>
  <c r="G11" i="3"/>
  <c r="H11" i="3"/>
  <c r="G12" i="3"/>
  <c r="H12" i="3"/>
  <c r="G13" i="3"/>
  <c r="H13" i="3"/>
  <c r="G14" i="3"/>
  <c r="H14" i="3"/>
  <c r="G15" i="3"/>
  <c r="H15" i="3"/>
  <c r="G16" i="3"/>
  <c r="H16" i="3"/>
  <c r="G17" i="3"/>
  <c r="H17" i="3"/>
  <c r="G18" i="3"/>
  <c r="H18" i="3"/>
  <c r="G19" i="3"/>
  <c r="H19" i="3"/>
  <c r="G20" i="3"/>
  <c r="H20" i="3"/>
  <c r="G21" i="3"/>
  <c r="H21" i="3"/>
  <c r="G22" i="3"/>
  <c r="H22" i="3"/>
  <c r="H3" i="3"/>
  <c r="G3" i="3"/>
  <c r="C3" i="3"/>
  <c r="E67" i="8" l="1"/>
  <c r="E70" i="8"/>
  <c r="E68" i="8"/>
  <c r="E66" i="8"/>
  <c r="E71" i="8"/>
  <c r="E69" i="8"/>
  <c r="E47" i="8"/>
  <c r="E45" i="8"/>
  <c r="S26" i="8"/>
  <c r="E50" i="8"/>
  <c r="E44" i="8"/>
  <c r="R23" i="8"/>
  <c r="E40" i="8" s="1"/>
  <c r="E54" i="8"/>
  <c r="E52" i="8"/>
  <c r="E46" i="8"/>
  <c r="E51" i="8"/>
  <c r="E49" i="8"/>
  <c r="E43" i="8"/>
  <c r="E48" i="8"/>
  <c r="E41" i="8"/>
  <c r="N21" i="8"/>
  <c r="M21" i="8"/>
  <c r="I21" i="8"/>
  <c r="H21" i="8"/>
  <c r="D21" i="8"/>
  <c r="C21" i="8"/>
  <c r="N20" i="8"/>
  <c r="M20" i="8"/>
  <c r="I20" i="8"/>
  <c r="H20" i="8"/>
  <c r="D20" i="8"/>
  <c r="C20" i="8"/>
  <c r="N19" i="8"/>
  <c r="M19" i="8"/>
  <c r="I19" i="8"/>
  <c r="H19" i="8"/>
  <c r="D19" i="8"/>
  <c r="C19" i="8"/>
  <c r="N18" i="8"/>
  <c r="M18" i="8"/>
  <c r="I18" i="8"/>
  <c r="H18" i="8"/>
  <c r="D18" i="8"/>
  <c r="C18" i="8"/>
  <c r="N17" i="8"/>
  <c r="M17" i="8"/>
  <c r="I17" i="8"/>
  <c r="H17" i="8"/>
  <c r="D17" i="8"/>
  <c r="C17" i="8"/>
  <c r="N16" i="8"/>
  <c r="M16" i="8"/>
  <c r="I16" i="8"/>
  <c r="H16" i="8"/>
  <c r="D16" i="8"/>
  <c r="C16" i="8"/>
  <c r="N15" i="8"/>
  <c r="M15" i="8"/>
  <c r="I15" i="8"/>
  <c r="H15" i="8"/>
  <c r="D15" i="8"/>
  <c r="C15" i="8"/>
  <c r="N14" i="8"/>
  <c r="M14" i="8"/>
  <c r="I14" i="8"/>
  <c r="H14" i="8"/>
  <c r="D14" i="8"/>
  <c r="C14" i="8"/>
  <c r="N13" i="8"/>
  <c r="M13" i="8"/>
  <c r="I13" i="8"/>
  <c r="H13" i="8"/>
  <c r="D13" i="8"/>
  <c r="C13" i="8"/>
  <c r="N12" i="8"/>
  <c r="M12" i="8"/>
  <c r="I12" i="8"/>
  <c r="H12" i="8"/>
  <c r="D12" i="8"/>
  <c r="C12" i="8"/>
  <c r="N11" i="8"/>
  <c r="M11" i="8"/>
  <c r="I11" i="8"/>
  <c r="H11" i="8"/>
  <c r="D11" i="8"/>
  <c r="C11" i="8"/>
  <c r="N10" i="8"/>
  <c r="M10" i="8"/>
  <c r="I10" i="8"/>
  <c r="H10" i="8"/>
  <c r="D10" i="8"/>
  <c r="C10" i="8"/>
  <c r="N9" i="8"/>
  <c r="M9" i="8"/>
  <c r="I9" i="8"/>
  <c r="H9" i="8"/>
  <c r="D9" i="8"/>
  <c r="C9" i="8"/>
  <c r="N8" i="8"/>
  <c r="M8" i="8"/>
  <c r="I8" i="8"/>
  <c r="H8" i="8"/>
  <c r="D8" i="8"/>
  <c r="C8" i="8"/>
  <c r="N7" i="8"/>
  <c r="M7" i="8"/>
  <c r="I7" i="8"/>
  <c r="H7" i="8"/>
  <c r="D7" i="8"/>
  <c r="C7" i="8"/>
  <c r="N6" i="8"/>
  <c r="M6" i="8"/>
  <c r="I6" i="8"/>
  <c r="H6" i="8"/>
  <c r="D6" i="8"/>
  <c r="C6" i="8"/>
  <c r="N5" i="8"/>
  <c r="M5" i="8"/>
  <c r="I5" i="8"/>
  <c r="H5" i="8"/>
  <c r="D5" i="8"/>
  <c r="C5" i="8"/>
  <c r="N25" i="8"/>
  <c r="M25" i="8" s="1"/>
  <c r="D72" i="8" s="1"/>
  <c r="I26" i="8"/>
  <c r="H26" i="8" s="1"/>
  <c r="D26" i="8"/>
  <c r="C26" i="8" s="1"/>
  <c r="I25" i="8"/>
  <c r="H25" i="8" s="1"/>
  <c r="D25" i="8"/>
  <c r="C25" i="8" s="1"/>
  <c r="E39" i="8" l="1"/>
  <c r="D24" i="8"/>
  <c r="C24" i="8" s="1"/>
  <c r="B44" i="8" s="1"/>
  <c r="E42" i="8"/>
  <c r="I24" i="8"/>
  <c r="H24" i="8" s="1"/>
  <c r="C46" i="8" s="1"/>
  <c r="N23" i="8"/>
  <c r="M23" i="8" s="1"/>
  <c r="D42" i="8" s="1"/>
  <c r="N24" i="8"/>
  <c r="M24" i="8" s="1"/>
  <c r="D64" i="8" s="1"/>
  <c r="C64" i="8"/>
  <c r="C68" i="8"/>
  <c r="C72" i="8"/>
  <c r="C62" i="8"/>
  <c r="C70" i="8"/>
  <c r="C63" i="8"/>
  <c r="C67" i="8"/>
  <c r="C61" i="8"/>
  <c r="C65" i="8"/>
  <c r="C69" i="8"/>
  <c r="C60" i="8"/>
  <c r="C66" i="8"/>
  <c r="C71" i="8"/>
  <c r="B57" i="8"/>
  <c r="B61" i="8"/>
  <c r="B65" i="8"/>
  <c r="B59" i="8"/>
  <c r="B54" i="8"/>
  <c r="B56" i="8"/>
  <c r="B64" i="8"/>
  <c r="B58" i="8"/>
  <c r="B62" i="8"/>
  <c r="B66" i="8"/>
  <c r="B55" i="8"/>
  <c r="B63" i="8"/>
  <c r="B60" i="8"/>
  <c r="C51" i="8"/>
  <c r="C55" i="8"/>
  <c r="C48" i="8"/>
  <c r="C53" i="8"/>
  <c r="C50" i="8"/>
  <c r="C58" i="8"/>
  <c r="C52" i="8"/>
  <c r="C56" i="8"/>
  <c r="C49" i="8"/>
  <c r="C57" i="8"/>
  <c r="C54" i="8"/>
  <c r="C44" i="8"/>
  <c r="B70" i="8"/>
  <c r="B74" i="8"/>
  <c r="B78" i="8"/>
  <c r="B68" i="8"/>
  <c r="B76" i="8"/>
  <c r="B73" i="8"/>
  <c r="B71" i="8"/>
  <c r="B75" i="8"/>
  <c r="B67" i="8"/>
  <c r="B72" i="8"/>
  <c r="B69" i="8"/>
  <c r="B77" i="8"/>
  <c r="D23" i="8"/>
  <c r="C23" i="8" s="1"/>
  <c r="B37" i="8" s="1"/>
  <c r="I23" i="8"/>
  <c r="I27" i="8" s="1"/>
  <c r="C4" i="7"/>
  <c r="B46" i="8" l="1"/>
  <c r="B47" i="8"/>
  <c r="B43" i="8"/>
  <c r="B48" i="8"/>
  <c r="B45" i="8"/>
  <c r="B42" i="8"/>
  <c r="C45" i="8"/>
  <c r="N26" i="8"/>
  <c r="C43" i="8"/>
  <c r="D54" i="8"/>
  <c r="D63" i="8"/>
  <c r="D60" i="8"/>
  <c r="D59" i="8"/>
  <c r="D66" i="8"/>
  <c r="D56" i="8"/>
  <c r="D61" i="8"/>
  <c r="D62" i="8"/>
  <c r="D57" i="8"/>
  <c r="D58" i="8"/>
  <c r="D65" i="8"/>
  <c r="D55" i="8"/>
  <c r="B40" i="8"/>
  <c r="B38" i="8"/>
  <c r="B39" i="8"/>
  <c r="D27" i="8"/>
  <c r="H23" i="8"/>
  <c r="M4" i="7"/>
  <c r="G6" i="7"/>
  <c r="G7" i="7"/>
  <c r="A4" i="4"/>
  <c r="F4" i="4"/>
  <c r="B4" i="4"/>
  <c r="C4" i="4"/>
  <c r="D4" i="4"/>
  <c r="G4" i="4"/>
  <c r="H4" i="4"/>
  <c r="A5" i="4"/>
  <c r="F5" i="4"/>
  <c r="B5" i="4"/>
  <c r="C5" i="4"/>
  <c r="D5" i="4"/>
  <c r="G5" i="4"/>
  <c r="H5" i="4"/>
  <c r="A6" i="4"/>
  <c r="F6" i="4"/>
  <c r="B6" i="4"/>
  <c r="C6" i="4"/>
  <c r="D6" i="4"/>
  <c r="G6" i="4"/>
  <c r="H6" i="4"/>
  <c r="A7" i="4"/>
  <c r="F7" i="4"/>
  <c r="B7" i="4"/>
  <c r="C7" i="4"/>
  <c r="D7" i="4"/>
  <c r="G7" i="4"/>
  <c r="H7" i="4"/>
  <c r="A8" i="4"/>
  <c r="F8" i="4"/>
  <c r="B8" i="4"/>
  <c r="C8" i="4"/>
  <c r="D8" i="4"/>
  <c r="G8" i="4"/>
  <c r="H8" i="4"/>
  <c r="A9" i="4"/>
  <c r="F9" i="4"/>
  <c r="B9" i="4"/>
  <c r="C9" i="4"/>
  <c r="D9" i="4"/>
  <c r="G9" i="4"/>
  <c r="H9" i="4"/>
  <c r="A10" i="4"/>
  <c r="F10" i="4"/>
  <c r="B10" i="4"/>
  <c r="C10" i="4"/>
  <c r="D10" i="4"/>
  <c r="G10" i="4"/>
  <c r="H10" i="4"/>
  <c r="A11" i="4"/>
  <c r="F11" i="4"/>
  <c r="B11" i="4"/>
  <c r="C11" i="4"/>
  <c r="D11" i="4"/>
  <c r="G11" i="4"/>
  <c r="H11" i="4"/>
  <c r="A12" i="4"/>
  <c r="F12" i="4"/>
  <c r="B12" i="4"/>
  <c r="C12" i="4"/>
  <c r="D12" i="4"/>
  <c r="G12" i="4"/>
  <c r="H12" i="4"/>
  <c r="A13" i="4"/>
  <c r="F13" i="4"/>
  <c r="B13" i="4"/>
  <c r="C13" i="4"/>
  <c r="D13" i="4"/>
  <c r="G13" i="4"/>
  <c r="H13" i="4"/>
  <c r="A14" i="4"/>
  <c r="F14" i="4"/>
  <c r="B14" i="4"/>
  <c r="C14" i="4"/>
  <c r="D14" i="4"/>
  <c r="G14" i="4"/>
  <c r="H14" i="4"/>
  <c r="A15" i="4"/>
  <c r="F15" i="4"/>
  <c r="B15" i="4"/>
  <c r="C15" i="4"/>
  <c r="D15" i="4"/>
  <c r="G15" i="4"/>
  <c r="H15" i="4"/>
  <c r="A16" i="4"/>
  <c r="F16" i="4"/>
  <c r="B16" i="4"/>
  <c r="C16" i="4"/>
  <c r="D16" i="4"/>
  <c r="G16" i="4"/>
  <c r="H16" i="4"/>
  <c r="A17" i="4"/>
  <c r="F17" i="4"/>
  <c r="B17" i="4"/>
  <c r="C17" i="4"/>
  <c r="D17" i="4"/>
  <c r="G17" i="4"/>
  <c r="H17" i="4"/>
  <c r="A18" i="4"/>
  <c r="F18" i="4"/>
  <c r="B18" i="4"/>
  <c r="C18" i="4"/>
  <c r="D18" i="4"/>
  <c r="G18" i="4"/>
  <c r="H18" i="4"/>
  <c r="A19" i="4"/>
  <c r="F19" i="4"/>
  <c r="B19" i="4"/>
  <c r="C19" i="4"/>
  <c r="D19" i="4"/>
  <c r="G19" i="4"/>
  <c r="H19" i="4"/>
  <c r="A20" i="4"/>
  <c r="F20" i="4"/>
  <c r="B20" i="4"/>
  <c r="C20" i="4"/>
  <c r="D20" i="4"/>
  <c r="G20" i="4"/>
  <c r="H20" i="4"/>
  <c r="A21" i="4"/>
  <c r="F21" i="4"/>
  <c r="B21" i="4"/>
  <c r="C21" i="4"/>
  <c r="D21" i="4"/>
  <c r="G21" i="4"/>
  <c r="H21" i="4"/>
  <c r="A22" i="4"/>
  <c r="F22" i="4"/>
  <c r="B22" i="4"/>
  <c r="C22" i="4"/>
  <c r="D22" i="4"/>
  <c r="G22" i="4"/>
  <c r="H22" i="4"/>
  <c r="H3" i="4"/>
  <c r="G3" i="4"/>
  <c r="F3" i="4"/>
  <c r="B3" i="4"/>
  <c r="C3" i="4"/>
  <c r="D3" i="4"/>
  <c r="A3" i="4"/>
  <c r="A4" i="5"/>
  <c r="C4" i="5"/>
  <c r="D4" i="5"/>
  <c r="E4" i="5"/>
  <c r="F4" i="5"/>
  <c r="G4" i="5"/>
  <c r="H4" i="5"/>
  <c r="I4" i="5"/>
  <c r="A5" i="5"/>
  <c r="C5" i="5"/>
  <c r="D5" i="5"/>
  <c r="E5" i="5"/>
  <c r="F5" i="5"/>
  <c r="G5" i="5"/>
  <c r="H5" i="5"/>
  <c r="I5" i="5"/>
  <c r="A6" i="5"/>
  <c r="C6" i="5"/>
  <c r="D6" i="5"/>
  <c r="E6" i="5"/>
  <c r="F6" i="5"/>
  <c r="G6" i="5"/>
  <c r="H6" i="5"/>
  <c r="I6" i="5"/>
  <c r="A7" i="5"/>
  <c r="C7" i="5"/>
  <c r="D7" i="5"/>
  <c r="E7" i="5"/>
  <c r="F7" i="5"/>
  <c r="G7" i="5"/>
  <c r="H7" i="5"/>
  <c r="I7" i="5"/>
  <c r="A8" i="5"/>
  <c r="C8" i="5"/>
  <c r="D8" i="5"/>
  <c r="E8" i="5"/>
  <c r="F8" i="5"/>
  <c r="G8" i="5"/>
  <c r="H8" i="5"/>
  <c r="I8" i="5"/>
  <c r="A9" i="5"/>
  <c r="C9" i="5"/>
  <c r="D9" i="5"/>
  <c r="E9" i="5"/>
  <c r="F9" i="5"/>
  <c r="G9" i="5"/>
  <c r="H9" i="5"/>
  <c r="I9" i="5"/>
  <c r="A10" i="5"/>
  <c r="C10" i="5"/>
  <c r="D10" i="5"/>
  <c r="E10" i="5"/>
  <c r="F10" i="5"/>
  <c r="G10" i="5"/>
  <c r="H10" i="5"/>
  <c r="I10" i="5"/>
  <c r="A11" i="5"/>
  <c r="C11" i="5"/>
  <c r="D11" i="5"/>
  <c r="E11" i="5"/>
  <c r="F11" i="5"/>
  <c r="G11" i="5"/>
  <c r="H11" i="5"/>
  <c r="I11" i="5"/>
  <c r="A12" i="5"/>
  <c r="C12" i="5"/>
  <c r="D12" i="5"/>
  <c r="E12" i="5"/>
  <c r="F12" i="5"/>
  <c r="G12" i="5"/>
  <c r="H12" i="5"/>
  <c r="I12" i="5"/>
  <c r="A13" i="5"/>
  <c r="C13" i="5"/>
  <c r="D13" i="5"/>
  <c r="E13" i="5"/>
  <c r="F13" i="5"/>
  <c r="G13" i="5"/>
  <c r="H13" i="5"/>
  <c r="I13" i="5"/>
  <c r="A14" i="5"/>
  <c r="C14" i="5"/>
  <c r="D14" i="5"/>
  <c r="E14" i="5"/>
  <c r="F14" i="5"/>
  <c r="G14" i="5"/>
  <c r="H14" i="5"/>
  <c r="I14" i="5"/>
  <c r="A15" i="5"/>
  <c r="C15" i="5"/>
  <c r="D15" i="5"/>
  <c r="E15" i="5"/>
  <c r="F15" i="5"/>
  <c r="G15" i="5"/>
  <c r="H15" i="5"/>
  <c r="I15" i="5"/>
  <c r="A16" i="5"/>
  <c r="C16" i="5"/>
  <c r="D16" i="5"/>
  <c r="E16" i="5"/>
  <c r="F16" i="5"/>
  <c r="G16" i="5"/>
  <c r="H16" i="5"/>
  <c r="I16" i="5"/>
  <c r="A17" i="5"/>
  <c r="C17" i="5"/>
  <c r="D17" i="5"/>
  <c r="E17" i="5"/>
  <c r="F17" i="5"/>
  <c r="G17" i="5"/>
  <c r="H17" i="5"/>
  <c r="I17" i="5"/>
  <c r="A18" i="5"/>
  <c r="C18" i="5"/>
  <c r="D18" i="5"/>
  <c r="E18" i="5"/>
  <c r="F18" i="5"/>
  <c r="G18" i="5"/>
  <c r="H18" i="5"/>
  <c r="I18" i="5"/>
  <c r="A19" i="5"/>
  <c r="C19" i="5"/>
  <c r="D19" i="5"/>
  <c r="E19" i="5"/>
  <c r="F19" i="5"/>
  <c r="G19" i="5"/>
  <c r="H19" i="5"/>
  <c r="I19" i="5"/>
  <c r="A20" i="5"/>
  <c r="C20" i="5"/>
  <c r="D20" i="5"/>
  <c r="E20" i="5"/>
  <c r="F20" i="5"/>
  <c r="G20" i="5"/>
  <c r="H20" i="5"/>
  <c r="I20" i="5"/>
  <c r="A21" i="5"/>
  <c r="C21" i="5"/>
  <c r="D21" i="5"/>
  <c r="E21" i="5"/>
  <c r="F21" i="5"/>
  <c r="G21" i="5"/>
  <c r="H21" i="5"/>
  <c r="I21" i="5"/>
  <c r="A22" i="5"/>
  <c r="C22" i="5"/>
  <c r="D22" i="5"/>
  <c r="E22" i="5"/>
  <c r="F22" i="5"/>
  <c r="G22" i="5"/>
  <c r="H22" i="5"/>
  <c r="I22" i="5"/>
  <c r="H3" i="5"/>
  <c r="I3" i="5"/>
  <c r="G3" i="5"/>
  <c r="E3" i="5"/>
  <c r="F3" i="5"/>
  <c r="C3" i="5"/>
  <c r="D3" i="5"/>
  <c r="A3" i="5"/>
  <c r="C40" i="8" l="1"/>
  <c r="C39" i="8"/>
  <c r="C37" i="8"/>
  <c r="C36" i="8"/>
  <c r="C38" i="8"/>
  <c r="F35" i="7"/>
  <c r="C35" i="7"/>
  <c r="F34" i="7"/>
  <c r="C34" i="7"/>
  <c r="F33" i="7"/>
  <c r="C33" i="7"/>
  <c r="F32" i="7"/>
  <c r="C32" i="7"/>
  <c r="F31" i="7"/>
  <c r="C31" i="7"/>
  <c r="F30" i="7"/>
  <c r="C30" i="7"/>
  <c r="F29" i="7"/>
  <c r="C29" i="7"/>
  <c r="D26" i="7"/>
  <c r="D25" i="7"/>
  <c r="D22" i="7"/>
  <c r="D21" i="7"/>
  <c r="D20" i="7"/>
  <c r="D19" i="7"/>
  <c r="D18" i="7"/>
  <c r="D17" i="7"/>
  <c r="D15" i="7"/>
  <c r="D14" i="7"/>
  <c r="D13" i="7"/>
  <c r="D12" i="7"/>
  <c r="D11" i="7"/>
  <c r="D10" i="7"/>
  <c r="D9" i="7"/>
  <c r="C5" i="7"/>
  <c r="D5" i="7" l="1"/>
  <c r="F28" i="7"/>
  <c r="D23" i="7" s="1"/>
  <c r="C28" i="7"/>
  <c r="D24" i="7" s="1"/>
  <c r="M7" i="7"/>
  <c r="M5" i="7"/>
  <c r="M6" i="7"/>
  <c r="J20" i="7"/>
  <c r="J21" i="7"/>
  <c r="J19" i="7"/>
  <c r="G17" i="7"/>
  <c r="D27" i="7" l="1"/>
  <c r="J10" i="7"/>
  <c r="J11" i="7"/>
  <c r="J9" i="7"/>
  <c r="J15" i="7"/>
  <c r="J16" i="7"/>
  <c r="J14" i="7"/>
  <c r="G16" i="7" l="1"/>
  <c r="G15" i="7"/>
  <c r="G14" i="7"/>
  <c r="G13" i="7"/>
  <c r="G5" i="7"/>
  <c r="G4" i="7"/>
  <c r="J6" i="7"/>
  <c r="J5" i="7"/>
  <c r="J4" i="7"/>
  <c r="G12" i="7" l="1"/>
  <c r="G8" i="7"/>
</calcChain>
</file>

<file path=xl/sharedStrings.xml><?xml version="1.0" encoding="utf-8"?>
<sst xmlns="http://schemas.openxmlformats.org/spreadsheetml/2006/main" count="2298" uniqueCount="797">
  <si>
    <t>TAXA</t>
  </si>
  <si>
    <t>BONE</t>
  </si>
  <si>
    <t>SIDE</t>
  </si>
  <si>
    <t>COMMENT</t>
  </si>
  <si>
    <t>ABG</t>
  </si>
  <si>
    <t>TWS</t>
  </si>
  <si>
    <t>NON-METRIC</t>
  </si>
  <si>
    <t>BOX</t>
  </si>
  <si>
    <t>ZONE</t>
  </si>
  <si>
    <t>CUT</t>
  </si>
  <si>
    <t>MEASUREMENTS (mm)</t>
  </si>
  <si>
    <t>PERIOD</t>
  </si>
  <si>
    <t>FEATURE</t>
  </si>
  <si>
    <t>GL</t>
  </si>
  <si>
    <t>Bd</t>
  </si>
  <si>
    <t>Bp</t>
  </si>
  <si>
    <t>SD</t>
  </si>
  <si>
    <t>DECIDOUS</t>
  </si>
  <si>
    <t>PERMANENT</t>
  </si>
  <si>
    <t>dp2</t>
  </si>
  <si>
    <t>dp3</t>
  </si>
  <si>
    <t>dp4</t>
  </si>
  <si>
    <t>P2</t>
  </si>
  <si>
    <t>P3</t>
  </si>
  <si>
    <t>P4</t>
  </si>
  <si>
    <t>M1</t>
  </si>
  <si>
    <t>M2</t>
  </si>
  <si>
    <t>M3</t>
  </si>
  <si>
    <t>CODES</t>
  </si>
  <si>
    <t>A</t>
  </si>
  <si>
    <t>Complete</t>
  </si>
  <si>
    <t>MAMMAL</t>
  </si>
  <si>
    <t>BIRD</t>
  </si>
  <si>
    <t>B</t>
  </si>
  <si>
    <t>Complete accept proximal end</t>
  </si>
  <si>
    <t>C</t>
  </si>
  <si>
    <t>CATTLE</t>
  </si>
  <si>
    <t>CH</t>
  </si>
  <si>
    <t>CHICKEN</t>
  </si>
  <si>
    <t>Complete accept distal end</t>
  </si>
  <si>
    <t>CS</t>
  </si>
  <si>
    <t>CATTLE SIZE</t>
  </si>
  <si>
    <t>CH/PH/GN</t>
  </si>
  <si>
    <t>CHICKEN/PHEASANT/GUINEA FOWL</t>
  </si>
  <si>
    <t>D</t>
  </si>
  <si>
    <t>Shaft only</t>
  </si>
  <si>
    <t>S</t>
  </si>
  <si>
    <t>SHEEP</t>
  </si>
  <si>
    <t>CH/PH</t>
  </si>
  <si>
    <t>CHICKEN/PHEASANT</t>
  </si>
  <si>
    <t>E</t>
  </si>
  <si>
    <t>Proximal end only</t>
  </si>
  <si>
    <t>G</t>
  </si>
  <si>
    <t>GOAT</t>
  </si>
  <si>
    <t>CH/GN</t>
  </si>
  <si>
    <t>CHCKEN/GUINEA FOWL</t>
  </si>
  <si>
    <t>F</t>
  </si>
  <si>
    <t>Distal end only</t>
  </si>
  <si>
    <t>SHEEP/GOAT</t>
  </si>
  <si>
    <t>PH/GN</t>
  </si>
  <si>
    <t>PHEASANT/GUINEA FOWL</t>
  </si>
  <si>
    <t>Proximal/Medial + distal/lateral ends, shaft missing</t>
  </si>
  <si>
    <t>SS</t>
  </si>
  <si>
    <t>SHEEP SIZE</t>
  </si>
  <si>
    <t>PH</t>
  </si>
  <si>
    <t>PHEASANT</t>
  </si>
  <si>
    <t>H</t>
  </si>
  <si>
    <t>Epiphysis only</t>
  </si>
  <si>
    <t>P</t>
  </si>
  <si>
    <t>PIG</t>
  </si>
  <si>
    <t>GN</t>
  </si>
  <si>
    <t>GUINEA FOWL</t>
  </si>
  <si>
    <t>HORSE</t>
  </si>
  <si>
    <t>GOS</t>
  </si>
  <si>
    <t>GOOSE</t>
  </si>
  <si>
    <t>Absent</t>
  </si>
  <si>
    <t>DOG</t>
  </si>
  <si>
    <t>COR</t>
  </si>
  <si>
    <t>CORVID</t>
  </si>
  <si>
    <t>Present</t>
  </si>
  <si>
    <t>CA</t>
  </si>
  <si>
    <t>CAT</t>
  </si>
  <si>
    <t>RK</t>
  </si>
  <si>
    <t>ROOK</t>
  </si>
  <si>
    <t>Unfused: epiphysis present</t>
  </si>
  <si>
    <t>S.MAM</t>
  </si>
  <si>
    <t>SMALL MAMMAL</t>
  </si>
  <si>
    <t>CRW</t>
  </si>
  <si>
    <t>CROW</t>
  </si>
  <si>
    <t>Unfused: epiphyses absent</t>
  </si>
  <si>
    <t>DEER</t>
  </si>
  <si>
    <t>Fusion line visible</t>
  </si>
  <si>
    <t>FD</t>
  </si>
  <si>
    <t>FALLOW DEER</t>
  </si>
  <si>
    <t>RAB</t>
  </si>
  <si>
    <t>RABBIT</t>
  </si>
  <si>
    <t>FISH</t>
  </si>
  <si>
    <t>EWS</t>
  </si>
  <si>
    <t>Early wear stage</t>
  </si>
  <si>
    <t>LEPUS</t>
  </si>
  <si>
    <t>HARE</t>
  </si>
  <si>
    <t>CD</t>
  </si>
  <si>
    <t>COD</t>
  </si>
  <si>
    <t>NFE</t>
  </si>
  <si>
    <t>Not fully errupted</t>
  </si>
  <si>
    <t>HG</t>
  </si>
  <si>
    <t>HERRING</t>
  </si>
  <si>
    <t>HK</t>
  </si>
  <si>
    <t>HADDOCK</t>
  </si>
  <si>
    <t>MEASUREMENTS</t>
  </si>
  <si>
    <t>MK</t>
  </si>
  <si>
    <t>MAKCEREL</t>
  </si>
  <si>
    <t xml:space="preserve">Von Den Dreisch, A. 1976. ‘A Guide To The Measurements Of Animal Bones From Archaeological Sites’. </t>
  </si>
  <si>
    <t>RC</t>
  </si>
  <si>
    <t>ROACH</t>
  </si>
  <si>
    <t>Peabody Museum Bulletin 1. Harvard University.</t>
  </si>
  <si>
    <t>WHT</t>
  </si>
  <si>
    <t>WHITING</t>
  </si>
  <si>
    <t>CE</t>
  </si>
  <si>
    <t>CONGER EEL</t>
  </si>
  <si>
    <t>TOOTHWEAR</t>
  </si>
  <si>
    <t>EL</t>
  </si>
  <si>
    <t>EEL</t>
  </si>
  <si>
    <t xml:space="preserve">Grant, A. 1982.’The use of tooth wear as a guide to ageing domestic ungulates’, </t>
  </si>
  <si>
    <t>SM</t>
  </si>
  <si>
    <t>SALMON</t>
  </si>
  <si>
    <t xml:space="preserve">in B. Wilson, C. Griegson and S. Payne (eds) Ageing and Sexing animal bones from archaeological sites. </t>
  </si>
  <si>
    <t>TT</t>
  </si>
  <si>
    <t>TROUT</t>
  </si>
  <si>
    <t>Oxford: British Archaeological Reports Series 109, 91-108. Oxford Archaeopress</t>
  </si>
  <si>
    <t>PC</t>
  </si>
  <si>
    <t>PLAICE</t>
  </si>
  <si>
    <t>LS</t>
  </si>
  <si>
    <t>LEMON SOLE</t>
  </si>
  <si>
    <t>RY</t>
  </si>
  <si>
    <t>RAY</t>
  </si>
  <si>
    <t>BONE CODES</t>
  </si>
  <si>
    <t>TRY</t>
  </si>
  <si>
    <t>THORNBACK RAY</t>
  </si>
  <si>
    <t>CRA</t>
  </si>
  <si>
    <t>CRANIUM</t>
  </si>
  <si>
    <t>SH</t>
  </si>
  <si>
    <t>SAITH</t>
  </si>
  <si>
    <t>OCC COND</t>
  </si>
  <si>
    <t>OCCIPITAL CONDYLES</t>
  </si>
  <si>
    <t>GD</t>
  </si>
  <si>
    <t>GADID</t>
  </si>
  <si>
    <t>MAND</t>
  </si>
  <si>
    <t>MANDIBLE</t>
  </si>
  <si>
    <t>LG GD</t>
  </si>
  <si>
    <t>LARGE GADID</t>
  </si>
  <si>
    <t>dp</t>
  </si>
  <si>
    <t>DECIDOUS PRE-MOLAR</t>
  </si>
  <si>
    <t>FF</t>
  </si>
  <si>
    <t>FLAT FISH</t>
  </si>
  <si>
    <t>PRE-MOLAR</t>
  </si>
  <si>
    <t>M</t>
  </si>
  <si>
    <t>MOLAR</t>
  </si>
  <si>
    <t>INC</t>
  </si>
  <si>
    <t>INCISOR</t>
  </si>
  <si>
    <t>CAN</t>
  </si>
  <si>
    <t>CANINE</t>
  </si>
  <si>
    <t>VC</t>
  </si>
  <si>
    <t>CERVICAL VERTEBRA</t>
  </si>
  <si>
    <t>VL</t>
  </si>
  <si>
    <t>LUMBER VERTEBRA</t>
  </si>
  <si>
    <t>VT</t>
  </si>
  <si>
    <t>THORACIC VERTEBRA</t>
  </si>
  <si>
    <t>VCA</t>
  </si>
  <si>
    <t>CAUDAL VERTEBRA</t>
  </si>
  <si>
    <t>STER</t>
  </si>
  <si>
    <t>STERNUM</t>
  </si>
  <si>
    <t>SCAP</t>
  </si>
  <si>
    <t>SCAPULA</t>
  </si>
  <si>
    <t>HUM</t>
  </si>
  <si>
    <t>HUMERUS</t>
  </si>
  <si>
    <t>RAD</t>
  </si>
  <si>
    <t>RADIUS</t>
  </si>
  <si>
    <t>ULN</t>
  </si>
  <si>
    <t>ULNA</t>
  </si>
  <si>
    <t>CARP</t>
  </si>
  <si>
    <t>CARPAL</t>
  </si>
  <si>
    <t>MC</t>
  </si>
  <si>
    <t>METACARPAL</t>
  </si>
  <si>
    <t>PHG</t>
  </si>
  <si>
    <t>PHALANXE</t>
  </si>
  <si>
    <t>PELV</t>
  </si>
  <si>
    <t>PELVIS</t>
  </si>
  <si>
    <t>ACET</t>
  </si>
  <si>
    <t>ACETABULUM</t>
  </si>
  <si>
    <t>FEM</t>
  </si>
  <si>
    <t>FEMUR</t>
  </si>
  <si>
    <t>TIB</t>
  </si>
  <si>
    <t>TIBIA/TIBIOTARSUS</t>
  </si>
  <si>
    <t>PAT</t>
  </si>
  <si>
    <t>PATELLA</t>
  </si>
  <si>
    <t>FIB</t>
  </si>
  <si>
    <t>FIBULA</t>
  </si>
  <si>
    <t>TAR</t>
  </si>
  <si>
    <t>TARSAL</t>
  </si>
  <si>
    <t>MT</t>
  </si>
  <si>
    <t>METATARSAL</t>
  </si>
  <si>
    <t>TMTT</t>
  </si>
  <si>
    <t>TARSOMETATARSUS</t>
  </si>
  <si>
    <t>CMTC</t>
  </si>
  <si>
    <t>CARPOMETACARUS</t>
  </si>
  <si>
    <t>CORACOID</t>
  </si>
  <si>
    <t>FUR</t>
  </si>
  <si>
    <t>FURCULA</t>
  </si>
  <si>
    <t>CODE</t>
  </si>
  <si>
    <t>FISH BONE</t>
  </si>
  <si>
    <t>ARTICULAR</t>
  </si>
  <si>
    <t>BO</t>
  </si>
  <si>
    <t>BASIOCCIPITAL</t>
  </si>
  <si>
    <t>CERATOHYAL</t>
  </si>
  <si>
    <t>CL</t>
  </si>
  <si>
    <t>CLEITHRUM</t>
  </si>
  <si>
    <t>DENTARY</t>
  </si>
  <si>
    <t>HY</t>
  </si>
  <si>
    <t>HYOMANDIBULAR</t>
  </si>
  <si>
    <t>IPH</t>
  </si>
  <si>
    <t>INFRAPHARYNGEAL</t>
  </si>
  <si>
    <t>MX</t>
  </si>
  <si>
    <t>MAXILLA</t>
  </si>
  <si>
    <t>O</t>
  </si>
  <si>
    <t>OPERCULAR</t>
  </si>
  <si>
    <t>PA</t>
  </si>
  <si>
    <t>PALATINE</t>
  </si>
  <si>
    <t>PAR</t>
  </si>
  <si>
    <t>PARASPHENOID</t>
  </si>
  <si>
    <t>PT</t>
  </si>
  <si>
    <t>POSTEMPORAL</t>
  </si>
  <si>
    <t>PX</t>
  </si>
  <si>
    <t>PREMAXILLA</t>
  </si>
  <si>
    <t>PO</t>
  </si>
  <si>
    <t>PREOPERCULAR</t>
  </si>
  <si>
    <t>QD</t>
  </si>
  <si>
    <t>QUADRATE</t>
  </si>
  <si>
    <t>SCP</t>
  </si>
  <si>
    <t>SCL</t>
  </si>
  <si>
    <t>SUPRACLEITHRUM</t>
  </si>
  <si>
    <t>VO</t>
  </si>
  <si>
    <t>VOMER</t>
  </si>
  <si>
    <t>CV</t>
  </si>
  <si>
    <t>FV</t>
  </si>
  <si>
    <t>FIRST VERTEBRA</t>
  </si>
  <si>
    <t>V</t>
  </si>
  <si>
    <t>VERTEBRAE</t>
  </si>
  <si>
    <t>DD</t>
  </si>
  <si>
    <t>DERMAL DENTICLE</t>
  </si>
  <si>
    <t>OTIC</t>
  </si>
  <si>
    <t>OTIC BULLAH</t>
  </si>
  <si>
    <t>OT</t>
  </si>
  <si>
    <t>OTOLITH</t>
  </si>
  <si>
    <t>ANG</t>
  </si>
  <si>
    <t>ANGULAR</t>
  </si>
  <si>
    <t>BB</t>
  </si>
  <si>
    <t>BASIOBRANCHIAL</t>
  </si>
  <si>
    <t>BST</t>
  </si>
  <si>
    <t>BRANCHIOSTEGAL</t>
  </si>
  <si>
    <t>EH</t>
  </si>
  <si>
    <t>EPIHYAL</t>
  </si>
  <si>
    <t>RB</t>
  </si>
  <si>
    <t>RIB</t>
  </si>
  <si>
    <t>SCA</t>
  </si>
  <si>
    <t>SCALE</t>
  </si>
  <si>
    <t>SO</t>
  </si>
  <si>
    <t>SUBOPERCULAR</t>
  </si>
  <si>
    <t>UH</t>
  </si>
  <si>
    <t>UROHYAL</t>
  </si>
  <si>
    <t>DF</t>
  </si>
  <si>
    <t>DORSAL FIN</t>
  </si>
  <si>
    <t>UNI</t>
  </si>
  <si>
    <t>UNIDENTIFIED</t>
  </si>
  <si>
    <t>UNI V</t>
  </si>
  <si>
    <t>UNIDENTIFIED VERTEBRA</t>
  </si>
  <si>
    <t>UNI HD</t>
  </si>
  <si>
    <t>UNIDENTIFIED HEAD BONE</t>
  </si>
  <si>
    <t>TAPH</t>
  </si>
  <si>
    <t>FRAC</t>
  </si>
  <si>
    <t>INT</t>
  </si>
  <si>
    <t>Cattle</t>
  </si>
  <si>
    <t>Ovicaprid</t>
  </si>
  <si>
    <t>Sheep</t>
  </si>
  <si>
    <t>Goat</t>
  </si>
  <si>
    <t>Pig</t>
  </si>
  <si>
    <t>Horse</t>
  </si>
  <si>
    <t>Dog</t>
  </si>
  <si>
    <t>Cat</t>
  </si>
  <si>
    <t>Deer</t>
  </si>
  <si>
    <t>Rabbit</t>
  </si>
  <si>
    <t>Bird</t>
  </si>
  <si>
    <t>Indeterminate</t>
  </si>
  <si>
    <t>X</t>
  </si>
  <si>
    <t>CXT</t>
  </si>
  <si>
    <t>LM</t>
  </si>
  <si>
    <t>MM</t>
  </si>
  <si>
    <t>AVES</t>
  </si>
  <si>
    <t>#</t>
  </si>
  <si>
    <t>NISP</t>
  </si>
  <si>
    <t>CAR</t>
  </si>
  <si>
    <t>CAL</t>
  </si>
  <si>
    <t>UNBURNT</t>
  </si>
  <si>
    <t>Butchered</t>
  </si>
  <si>
    <t>Unbutchered</t>
  </si>
  <si>
    <t>SCR</t>
  </si>
  <si>
    <t>CHOP</t>
  </si>
  <si>
    <t>SAW</t>
  </si>
  <si>
    <t>BTCH</t>
  </si>
  <si>
    <t>BRN</t>
  </si>
  <si>
    <t>PATH</t>
  </si>
  <si>
    <t>PRES</t>
  </si>
  <si>
    <t>FU</t>
  </si>
  <si>
    <t>QU</t>
  </si>
  <si>
    <t>R</t>
  </si>
  <si>
    <t>CR</t>
  </si>
  <si>
    <t>ZN</t>
  </si>
  <si>
    <t>COMMENTS</t>
  </si>
  <si>
    <t>SG</t>
  </si>
  <si>
    <t>SLI</t>
  </si>
  <si>
    <t>ER</t>
  </si>
  <si>
    <t>RE</t>
  </si>
  <si>
    <t>WE</t>
  </si>
  <si>
    <t>Large mammal</t>
  </si>
  <si>
    <t>Medium mammal</t>
  </si>
  <si>
    <t>Small mammal</t>
  </si>
  <si>
    <t>N</t>
  </si>
  <si>
    <t>SUM</t>
  </si>
  <si>
    <t>pull me down…</t>
  </si>
  <si>
    <t>Fusion</t>
  </si>
  <si>
    <t>Tooth wear</t>
  </si>
  <si>
    <t>Measured</t>
  </si>
  <si>
    <t>SEX</t>
  </si>
  <si>
    <t>Sex</t>
  </si>
  <si>
    <t>AGE SIZE SEX</t>
  </si>
  <si>
    <t>ENV</t>
  </si>
  <si>
    <t>I</t>
  </si>
  <si>
    <t>0-2m</t>
  </si>
  <si>
    <t>2-6m</t>
  </si>
  <si>
    <t>6-12m</t>
  </si>
  <si>
    <t>1-2y</t>
  </si>
  <si>
    <t>2-3y</t>
  </si>
  <si>
    <t>3-4y</t>
  </si>
  <si>
    <t>4-6y</t>
  </si>
  <si>
    <t>6-8y</t>
  </si>
  <si>
    <t>8-10y</t>
  </si>
  <si>
    <t>DP4 unworn</t>
  </si>
  <si>
    <t>DP4 in wear, M1 unworn</t>
  </si>
  <si>
    <t>M1 in wear, M2 unworn</t>
  </si>
  <si>
    <t>M2 in wear, M3 unworn</t>
  </si>
  <si>
    <t>M3 in wear, posterior cusp unworn</t>
  </si>
  <si>
    <t>M3 □□-, M2 □□</t>
  </si>
  <si>
    <t>M3 □□-, M2 post □□</t>
  </si>
  <si>
    <t>M3 post □□-</t>
  </si>
  <si>
    <r>
      <t xml:space="preserve">M3 3rd cusp in wear, pre </t>
    </r>
    <r>
      <rPr>
        <sz val="10"/>
        <rFont val="Calibri"/>
        <family val="2"/>
      </rPr>
      <t>□□-</t>
    </r>
  </si>
  <si>
    <t>EWBANK ET AL 1964</t>
  </si>
  <si>
    <t>U</t>
  </si>
  <si>
    <t>J</t>
  </si>
  <si>
    <t>W</t>
  </si>
  <si>
    <t>Perforation in crypt visible</t>
  </si>
  <si>
    <t>Tooth in crypt but visible below bone.</t>
  </si>
  <si>
    <t>Tooth erupting through bone</t>
  </si>
  <si>
    <t>Tooth almost at full height but unworn</t>
  </si>
  <si>
    <t>Tooth just coming into wear</t>
  </si>
  <si>
    <t>Tooth in wear</t>
  </si>
  <si>
    <t xml:space="preserve">A </t>
  </si>
  <si>
    <t xml:space="preserve">D4 unworn </t>
  </si>
  <si>
    <t xml:space="preserve">B </t>
  </si>
  <si>
    <t xml:space="preserve">D4 in wear, M1 unworn </t>
  </si>
  <si>
    <t xml:space="preserve">C </t>
  </si>
  <si>
    <t xml:space="preserve">M1 in wear, M2 unworn </t>
  </si>
  <si>
    <t xml:space="preserve">D </t>
  </si>
  <si>
    <t xml:space="preserve">M2 in wear, M3 unworn </t>
  </si>
  <si>
    <t xml:space="preserve">E </t>
  </si>
  <si>
    <t xml:space="preserve">F </t>
  </si>
  <si>
    <t xml:space="preserve">G </t>
  </si>
  <si>
    <t xml:space="preserve">H </t>
  </si>
  <si>
    <t xml:space="preserve">I </t>
  </si>
  <si>
    <t xml:space="preserve">M3 in wear, 3rd cusp unworn </t>
  </si>
  <si>
    <t xml:space="preserve">M3 3rd cusp in wear, &lt; TWS g </t>
  </si>
  <si>
    <t xml:space="preserve">M3 wear at TWS g </t>
  </si>
  <si>
    <t xml:space="preserve">M3 wear at TWS h or j </t>
  </si>
  <si>
    <t xml:space="preserve">M3 wear &gt; TWS j </t>
  </si>
  <si>
    <t xml:space="preserve">0-1m </t>
  </si>
  <si>
    <t xml:space="preserve">1-8m </t>
  </si>
  <si>
    <t xml:space="preserve">8-18m </t>
  </si>
  <si>
    <t xml:space="preserve">18-30m </t>
  </si>
  <si>
    <t xml:space="preserve">30-36m </t>
  </si>
  <si>
    <t xml:space="preserve">Y adult </t>
  </si>
  <si>
    <t>%</t>
  </si>
  <si>
    <t>Code</t>
  </si>
  <si>
    <t>BIRDS</t>
  </si>
  <si>
    <t>MOUSE</t>
  </si>
  <si>
    <t>FROG</t>
  </si>
  <si>
    <t>Postmortem tooth loss</t>
  </si>
  <si>
    <t>AMTL</t>
  </si>
  <si>
    <t>Antemortem tooth loss</t>
  </si>
  <si>
    <t>Adult 40m-6.5y</t>
  </si>
  <si>
    <t>O adult 6-11y</t>
  </si>
  <si>
    <t>Senile 7-20+y</t>
  </si>
  <si>
    <t>Tooth half between bone and full height</t>
  </si>
  <si>
    <t>NA</t>
  </si>
  <si>
    <t>Mandiblular section not present</t>
  </si>
  <si>
    <t>WS</t>
  </si>
  <si>
    <t>MSR#</t>
  </si>
  <si>
    <t>TW#</t>
  </si>
  <si>
    <t>TW1</t>
  </si>
  <si>
    <t>TW2</t>
  </si>
  <si>
    <t>TW3</t>
  </si>
  <si>
    <t>TW4</t>
  </si>
  <si>
    <t>TW5</t>
  </si>
  <si>
    <t>TW6</t>
  </si>
  <si>
    <t>TW7</t>
  </si>
  <si>
    <t>TW8</t>
  </si>
  <si>
    <t>TW9</t>
  </si>
  <si>
    <t>TW10</t>
  </si>
  <si>
    <t>TW11</t>
  </si>
  <si>
    <t>TW12</t>
  </si>
  <si>
    <t>TW13</t>
  </si>
  <si>
    <t>TW14</t>
  </si>
  <si>
    <t>TW15</t>
  </si>
  <si>
    <t>TW16</t>
  </si>
  <si>
    <t>TW17</t>
  </si>
  <si>
    <t>TW18</t>
  </si>
  <si>
    <t>TW19</t>
  </si>
  <si>
    <t>TW20</t>
  </si>
  <si>
    <t>MSR1</t>
  </si>
  <si>
    <t>MSR2</t>
  </si>
  <si>
    <t>MSR3</t>
  </si>
  <si>
    <t>MSR4</t>
  </si>
  <si>
    <t>MSR5</t>
  </si>
  <si>
    <t>MSR6</t>
  </si>
  <si>
    <t>MSR7</t>
  </si>
  <si>
    <t>MSR8</t>
  </si>
  <si>
    <t>MSR9</t>
  </si>
  <si>
    <t>MSR10</t>
  </si>
  <si>
    <t>MSR11</t>
  </si>
  <si>
    <t>MSR12</t>
  </si>
  <si>
    <t>MSR13</t>
  </si>
  <si>
    <t>MSR14</t>
  </si>
  <si>
    <t>MSR15</t>
  </si>
  <si>
    <t>MSR16</t>
  </si>
  <si>
    <t>MSR17</t>
  </si>
  <si>
    <t>MSR18</t>
  </si>
  <si>
    <t>MSR19</t>
  </si>
  <si>
    <t>MSR20</t>
  </si>
  <si>
    <t>OTHER</t>
  </si>
  <si>
    <t>Unique to each measured bone, entered into MSR# column in "BONE" sheet. Values for box, context information, taxa and element are automatically calculated based on this code.</t>
  </si>
  <si>
    <t>SCO</t>
  </si>
  <si>
    <t>RO</t>
  </si>
  <si>
    <t>ANALYSIS</t>
  </si>
  <si>
    <t>FUSION (Silver 1969)</t>
  </si>
  <si>
    <t>OVICAPRID</t>
  </si>
  <si>
    <t>PIGS</t>
  </si>
  <si>
    <t>PEL</t>
  </si>
  <si>
    <t>MP</t>
  </si>
  <si>
    <t>CALC</t>
  </si>
  <si>
    <t>ST1</t>
  </si>
  <si>
    <t>7-10M</t>
  </si>
  <si>
    <t>6-10M</t>
  </si>
  <si>
    <t>ST2</t>
  </si>
  <si>
    <t>12-18M</t>
  </si>
  <si>
    <t>13-16M</t>
  </si>
  <si>
    <t>ST3</t>
  </si>
  <si>
    <t>24-36M</t>
  </si>
  <si>
    <t>18-28M</t>
  </si>
  <si>
    <t>ST4</t>
  </si>
  <si>
    <t>37-48M</t>
  </si>
  <si>
    <t>30-42M</t>
  </si>
  <si>
    <t>n=</t>
  </si>
  <si>
    <t>2-7m</t>
  </si>
  <si>
    <t>7-14m</t>
  </si>
  <si>
    <t>14-21m</t>
  </si>
  <si>
    <t>21-27m</t>
  </si>
  <si>
    <t>27-36m</t>
  </si>
  <si>
    <t>adult</t>
  </si>
  <si>
    <t>old adult</t>
  </si>
  <si>
    <t>senile</t>
  </si>
  <si>
    <t>CAPRINES PAYNE 1973</t>
  </si>
  <si>
    <t>PIGS GRANT 1982 HAMBLETON 1998</t>
  </si>
  <si>
    <t>Wear stage GRANT</t>
  </si>
  <si>
    <t>STAGE</t>
  </si>
  <si>
    <t>AGE</t>
  </si>
  <si>
    <t>Caprines</t>
  </si>
  <si>
    <t>Pigs</t>
  </si>
  <si>
    <t>12M</t>
  </si>
  <si>
    <t>42M</t>
  </si>
  <si>
    <t>MC??</t>
  </si>
  <si>
    <t>MT??</t>
  </si>
  <si>
    <t>MP??</t>
  </si>
  <si>
    <t>Unique to each ageable mandible, entered into TW# column in "BONE" sheet. Values for box, context information, taxa and element are automatically calculated based on this code.</t>
  </si>
  <si>
    <t>REF</t>
  </si>
  <si>
    <t>Boessneck 1956</t>
  </si>
  <si>
    <t>Zalkin 1960</t>
  </si>
  <si>
    <t>Fock 1965</t>
  </si>
  <si>
    <t>Matolcsi 1970</t>
  </si>
  <si>
    <t>AST</t>
  </si>
  <si>
    <t>Tiechert 1975</t>
  </si>
  <si>
    <t>GL (Vitt 1952)</t>
  </si>
  <si>
    <t>Small</t>
  </si>
  <si>
    <t>Smaller than average</t>
  </si>
  <si>
    <t>Average</t>
  </si>
  <si>
    <t>Larger than average</t>
  </si>
  <si>
    <t>Large</t>
  </si>
  <si>
    <t>Very large</t>
  </si>
  <si>
    <t>&lt;1120</t>
  </si>
  <si>
    <t>1120-1200</t>
  </si>
  <si>
    <t>1200-1280</t>
  </si>
  <si>
    <t>1280-1360</t>
  </si>
  <si>
    <t>1360-1440</t>
  </si>
  <si>
    <t>1440-1520</t>
  </si>
  <si>
    <t>1520-1600</t>
  </si>
  <si>
    <t>1600-1680</t>
  </si>
  <si>
    <t>May (1985)</t>
  </si>
  <si>
    <t>Harcourt DATE</t>
  </si>
  <si>
    <t>HUM RAD</t>
  </si>
  <si>
    <t>FEM TIB</t>
  </si>
  <si>
    <t>MC3</t>
  </si>
  <si>
    <t>MC4</t>
  </si>
  <si>
    <t>MT3</t>
  </si>
  <si>
    <t>MT4</t>
  </si>
  <si>
    <t>EL*</t>
  </si>
  <si>
    <t>Factor</t>
  </si>
  <si>
    <t>Teichert et al (1997)</t>
  </si>
  <si>
    <t>Withers range (Vitt 1952)</t>
  </si>
  <si>
    <t>230-250</t>
  </si>
  <si>
    <t>250-270</t>
  </si>
  <si>
    <t>270-290</t>
  </si>
  <si>
    <t>290-310</t>
  </si>
  <si>
    <t>310-330</t>
  </si>
  <si>
    <t>330-350</t>
  </si>
  <si>
    <t>350-370</t>
  </si>
  <si>
    <t>370-390</t>
  </si>
  <si>
    <t>390-410</t>
  </si>
  <si>
    <t>175-190</t>
  </si>
  <si>
    <t>190-205</t>
  </si>
  <si>
    <t>205-220</t>
  </si>
  <si>
    <t>220-235</t>
  </si>
  <si>
    <t>235-250</t>
  </si>
  <si>
    <t>250-265</t>
  </si>
  <si>
    <t>265-280</t>
  </si>
  <si>
    <t>410-430</t>
  </si>
  <si>
    <t>430-450</t>
  </si>
  <si>
    <t>450-470</t>
  </si>
  <si>
    <t>285-305</t>
  </si>
  <si>
    <t>305-325</t>
  </si>
  <si>
    <t>325-345</t>
  </si>
  <si>
    <t>345-365</t>
  </si>
  <si>
    <t>365-385</t>
  </si>
  <si>
    <t>385-405</t>
  </si>
  <si>
    <t>405-425</t>
  </si>
  <si>
    <t>215-230</t>
  </si>
  <si>
    <t>230-245</t>
  </si>
  <si>
    <t>245-260</t>
  </si>
  <si>
    <t>260-275</t>
  </si>
  <si>
    <t>275-290</t>
  </si>
  <si>
    <t>290-305</t>
  </si>
  <si>
    <t>305-320</t>
  </si>
  <si>
    <t>Upper</t>
  </si>
  <si>
    <t>V Small</t>
  </si>
  <si>
    <t>Lower</t>
  </si>
  <si>
    <t>Modifier</t>
  </si>
  <si>
    <t>MEASUREMENT FACTORS</t>
  </si>
  <si>
    <t>BTCH#</t>
  </si>
  <si>
    <t>BTCH1</t>
  </si>
  <si>
    <t>BTCH2</t>
  </si>
  <si>
    <t>BTCH3</t>
  </si>
  <si>
    <t>BTCH4</t>
  </si>
  <si>
    <t>BTCH5</t>
  </si>
  <si>
    <t>BTCH6</t>
  </si>
  <si>
    <t>BTCH7</t>
  </si>
  <si>
    <t>BTCH8</t>
  </si>
  <si>
    <t>BTCH9</t>
  </si>
  <si>
    <t>BTCH10</t>
  </si>
  <si>
    <t>BTCH11</t>
  </si>
  <si>
    <t>BTCH12</t>
  </si>
  <si>
    <t>BTCH13</t>
  </si>
  <si>
    <t>BTCH14</t>
  </si>
  <si>
    <t>BTCH15</t>
  </si>
  <si>
    <t>BTCH16</t>
  </si>
  <si>
    <t>BTCH17</t>
  </si>
  <si>
    <t>BTCH18</t>
  </si>
  <si>
    <t>BTCH19</t>
  </si>
  <si>
    <t>BTCH20</t>
  </si>
  <si>
    <t>Unique to each butchered bone, entered into BTCH# column in "BONE" sheet. Values for box, context information, taxa and element are automatically calculated based on this code. If describing more than one zone of butchery, use the same code on more than one row.</t>
  </si>
  <si>
    <t>Sample</t>
  </si>
  <si>
    <t>Period</t>
  </si>
  <si>
    <t>Description</t>
  </si>
  <si>
    <t>SCOOP</t>
  </si>
  <si>
    <t>BUTCHERY</t>
  </si>
  <si>
    <t>VE</t>
  </si>
  <si>
    <t>AN</t>
  </si>
  <si>
    <t>ME</t>
  </si>
  <si>
    <t>LA</t>
  </si>
  <si>
    <t>DO</t>
  </si>
  <si>
    <t>Anterior</t>
  </si>
  <si>
    <t>Posterior</t>
  </si>
  <si>
    <t>Medial</t>
  </si>
  <si>
    <t>Lateral</t>
  </si>
  <si>
    <t>Dorsal</t>
  </si>
  <si>
    <t>Ventral</t>
  </si>
  <si>
    <t>AREA</t>
  </si>
  <si>
    <t>AREA CODE</t>
  </si>
  <si>
    <t>SPLIT AXIAL</t>
  </si>
  <si>
    <t>Inc 1</t>
  </si>
  <si>
    <t>Inc 2</t>
  </si>
  <si>
    <t>Inc 3</t>
  </si>
  <si>
    <t>Unworn</t>
  </si>
  <si>
    <t>1y3m-3y</t>
  </si>
  <si>
    <t>1y9m-4y</t>
  </si>
  <si>
    <t>3y6m-4y6m</t>
  </si>
  <si>
    <t>2y-3y</t>
  </si>
  <si>
    <t>3y-4y</t>
  </si>
  <si>
    <t>4y-4y6m</t>
  </si>
  <si>
    <t>2y6m-3y6m</t>
  </si>
  <si>
    <t>4y2m-4y6m</t>
  </si>
  <si>
    <t>3y-9y</t>
  </si>
  <si>
    <t>4y6m-11y</t>
  </si>
  <si>
    <t>5y-11y6m</t>
  </si>
  <si>
    <t>5y-9y</t>
  </si>
  <si>
    <t>7y6m-11y</t>
  </si>
  <si>
    <t>8y-11y6m</t>
  </si>
  <si>
    <t>3y-7y</t>
  </si>
  <si>
    <t>4y6m-10y</t>
  </si>
  <si>
    <t>8y-11y</t>
  </si>
  <si>
    <t>9y-13y</t>
  </si>
  <si>
    <t>10y-12y</t>
  </si>
  <si>
    <t>10y-40y</t>
  </si>
  <si>
    <t>11y6m-40y</t>
  </si>
  <si>
    <t>12y-40y</t>
  </si>
  <si>
    <t>I1</t>
  </si>
  <si>
    <t>I2</t>
  </si>
  <si>
    <t>I3</t>
  </si>
  <si>
    <t>di1</t>
  </si>
  <si>
    <t>di2</t>
  </si>
  <si>
    <t>di3</t>
  </si>
  <si>
    <t>INTERPRETATION</t>
  </si>
  <si>
    <t>VW</t>
  </si>
  <si>
    <t>WIO</t>
  </si>
  <si>
    <t>WIR</t>
  </si>
  <si>
    <t>WI</t>
  </si>
  <si>
    <t>EW</t>
  </si>
  <si>
    <t>A is greater than B</t>
  </si>
  <si>
    <t>HORSE LEVINE 1982</t>
  </si>
  <si>
    <t>INCISORS</t>
  </si>
  <si>
    <t>Worn - Oval inf.</t>
  </si>
  <si>
    <t>Worn - Round inf.</t>
  </si>
  <si>
    <t>Very worn - without inf.</t>
  </si>
  <si>
    <t>Worn - with inf.</t>
  </si>
  <si>
    <t>Erupting</t>
  </si>
  <si>
    <t>Just in wear</t>
  </si>
  <si>
    <t>2ND</t>
  </si>
  <si>
    <t>1ST</t>
  </si>
  <si>
    <t>9-12M</t>
  </si>
  <si>
    <t>13-24m</t>
  </si>
  <si>
    <t>36-42m</t>
  </si>
  <si>
    <t>Horses</t>
  </si>
  <si>
    <t>Preservation %</t>
  </si>
  <si>
    <t>Taxa</t>
  </si>
  <si>
    <t>CATTLE GRANT 1982 HALSTEAD 1985 JS 2012</t>
  </si>
  <si>
    <t>PRD</t>
  </si>
  <si>
    <t>TBL 1</t>
  </si>
  <si>
    <t>CONTEXT</t>
  </si>
  <si>
    <t>MNE</t>
  </si>
  <si>
    <t>TAXA ABUNDANCE BY PHASE</t>
  </si>
  <si>
    <t>DUCK</t>
  </si>
  <si>
    <t>RAT</t>
  </si>
  <si>
    <t>VOLE</t>
  </si>
  <si>
    <t>Fish</t>
  </si>
  <si>
    <t>%BTCH</t>
  </si>
  <si>
    <t>ACAL</t>
  </si>
  <si>
    <t>DI</t>
  </si>
  <si>
    <t>%BRN</t>
  </si>
  <si>
    <t>%GN</t>
  </si>
  <si>
    <t>SPECIES</t>
  </si>
  <si>
    <t>QUANT</t>
  </si>
  <si>
    <t>BURNING</t>
  </si>
  <si>
    <t>GNAWING</t>
  </si>
  <si>
    <t>Microfauna</t>
  </si>
  <si>
    <t>PD #</t>
  </si>
  <si>
    <t>PHASE</t>
  </si>
  <si>
    <t>GR.SG</t>
  </si>
  <si>
    <t>10/007</t>
  </si>
  <si>
    <t>L</t>
  </si>
  <si>
    <t>A11</t>
  </si>
  <si>
    <t>TROWEL TRAUMA</t>
  </si>
  <si>
    <t>EBURNATION, EXTENSION OF PERIPHERY WITH NEW BONE GROWTH</t>
  </si>
  <si>
    <t>B01</t>
  </si>
  <si>
    <t>5,6</t>
  </si>
  <si>
    <t>MULTIPLE FINE CUTS TRAVELLING PROX DISTAL - FILLETING</t>
  </si>
  <si>
    <t>AX</t>
  </si>
  <si>
    <t>1,2</t>
  </si>
  <si>
    <t>M,L</t>
  </si>
  <si>
    <t>MULTIPLE CHOPS INTERIOR OF 1 AND 2, 1 CHOP FROM L FOR DISARTICULATION FROM HEAD</t>
  </si>
  <si>
    <t>MINOR PNB</t>
  </si>
  <si>
    <t>A13</t>
  </si>
  <si>
    <t>F02</t>
  </si>
  <si>
    <t>F01</t>
  </si>
  <si>
    <t>D00</t>
  </si>
  <si>
    <t>PROB JUV, VERY SMALL COMPARED TO OTHER SCAP</t>
  </si>
  <si>
    <t>FRONTAL</t>
  </si>
  <si>
    <t>GRACILE</t>
  </si>
  <si>
    <t>MX M</t>
  </si>
  <si>
    <t>MX P</t>
  </si>
  <si>
    <t>A33</t>
  </si>
  <si>
    <t>POSSIBLE HANGING HOLE</t>
  </si>
  <si>
    <t>CRAN</t>
  </si>
  <si>
    <t>ID POSSIBLE</t>
  </si>
  <si>
    <t>B03</t>
  </si>
  <si>
    <t>C30</t>
  </si>
  <si>
    <t>10/008</t>
  </si>
  <si>
    <t>2/004</t>
  </si>
  <si>
    <t>n</t>
  </si>
  <si>
    <t>POSSIBLY MULE?</t>
  </si>
  <si>
    <t>MULTIPLE FINE STRIATIONS - LIKELY RODENT GNAW/ TRAMP/ TOOL USE</t>
  </si>
  <si>
    <t>TRAMP?</t>
  </si>
  <si>
    <t>R?</t>
  </si>
  <si>
    <t>CUT MARKS TO POST, PLUS CRUSH CAUSING FRESH FRACTURE THAT HAS SPLIT BONE. Canid gnawing at base could also indicate that the crush was canid, not human, as no chop marks.</t>
  </si>
  <si>
    <t>all</t>
  </si>
  <si>
    <t>C10</t>
  </si>
  <si>
    <t>E10</t>
  </si>
  <si>
    <t>FRAC IS FRESH ISH</t>
  </si>
  <si>
    <t>COST CART</t>
  </si>
  <si>
    <t>MD M3</t>
  </si>
  <si>
    <t>&gt;WS J</t>
  </si>
  <si>
    <t>SENILE</t>
  </si>
  <si>
    <t>FR+HC</t>
  </si>
  <si>
    <t>HC BASE</t>
  </si>
  <si>
    <t>2/007</t>
  </si>
  <si>
    <t>8/005</t>
  </si>
  <si>
    <t>15/009</t>
  </si>
  <si>
    <t>11/005</t>
  </si>
  <si>
    <t>3/006</t>
  </si>
  <si>
    <t>PROBABLE HORSE</t>
  </si>
  <si>
    <t>MX P2</t>
  </si>
  <si>
    <t>TOOTH ROW WITH OTHER MAX TEETH (DESPITE 'MISSING' TOOTH, ALL TEETH APPEAR TO FIT TOGETHER)</t>
  </si>
  <si>
    <t>MX M3</t>
  </si>
  <si>
    <t>MX TTH</t>
  </si>
  <si>
    <t>WAVE WEAR</t>
  </si>
  <si>
    <t>POSSIBLE BIT WEAR</t>
  </si>
  <si>
    <t>7/012</t>
  </si>
  <si>
    <t>j</t>
  </si>
  <si>
    <t>g</t>
  </si>
  <si>
    <t>b</t>
  </si>
  <si>
    <t>M3 ABSENT BUT AS M2 IS JUST IN WEAR M3 IS UNWORN</t>
  </si>
  <si>
    <t>GRANT D</t>
  </si>
  <si>
    <t>18-30M</t>
  </si>
  <si>
    <t>9/005</t>
  </si>
  <si>
    <t>MD P</t>
  </si>
  <si>
    <t>7/004</t>
  </si>
  <si>
    <t>4/013</t>
  </si>
  <si>
    <t>HIGHLY PATHOLOGICAL, ALL PNB EXTERIOR AND INTERIOR. POSSIBLY CONTRIBUTES TO POOR PRESERVATION</t>
  </si>
  <si>
    <t>15/007</t>
  </si>
  <si>
    <t>H10</t>
  </si>
  <si>
    <t>12/004</t>
  </si>
  <si>
    <t>1/008</t>
  </si>
  <si>
    <t>Context</t>
  </si>
  <si>
    <t>Weight (g)</t>
  </si>
  <si>
    <t>Bone</t>
  </si>
  <si>
    <t>&lt;2</t>
  </si>
  <si>
    <t>3/004</t>
  </si>
  <si>
    <t>4/009</t>
  </si>
  <si>
    <t>4/017</t>
  </si>
  <si>
    <t>7/006</t>
  </si>
  <si>
    <t>7/014</t>
  </si>
  <si>
    <t>8/007</t>
  </si>
  <si>
    <t>9/001</t>
  </si>
  <si>
    <t>12/008</t>
  </si>
  <si>
    <t>14/004</t>
  </si>
  <si>
    <t>16/004</t>
  </si>
  <si>
    <t>100/004</t>
  </si>
  <si>
    <t>100/007</t>
  </si>
  <si>
    <t>100/011</t>
  </si>
  <si>
    <t>400/004</t>
  </si>
  <si>
    <t>Total</t>
  </si>
  <si>
    <t>TYPE</t>
  </si>
  <si>
    <t>HC</t>
  </si>
  <si>
    <t>TTH</t>
  </si>
  <si>
    <t>MD M</t>
  </si>
  <si>
    <t>MD PM</t>
  </si>
  <si>
    <t>MX PM</t>
  </si>
  <si>
    <t>AT</t>
  </si>
  <si>
    <t>VCAU</t>
  </si>
  <si>
    <t>RI</t>
  </si>
  <si>
    <t>FL</t>
  </si>
  <si>
    <t>CT</t>
  </si>
  <si>
    <t>HL</t>
  </si>
  <si>
    <t>NC</t>
  </si>
  <si>
    <t>TARS</t>
  </si>
  <si>
    <t>3RD</t>
  </si>
  <si>
    <t>IND</t>
  </si>
  <si>
    <t>LBF</t>
  </si>
  <si>
    <t>btch</t>
  </si>
  <si>
    <t>me</t>
  </si>
  <si>
    <t>*</t>
  </si>
  <si>
    <t>x</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</si>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</sst>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color theme="1"/>
      <name val="Calibri"/>
      <family val="2"/>
      <scheme val="minor"/>
    </font>
    <font>
      <b/>
      <sz val="11"/>
      <color theme="1"/>
      <name val="Calibri"/>
      <family val="2"/>
      <scheme val="minor"/>
    </font>
    <font>
      <sz val="10"/>
      <name val="Arial"/>
      <family val="2"/>
    </font>
    <font>
      <b/>
      <sz val="10"/>
      <name val="Arial"/>
      <family val="2"/>
    </font>
    <font>
      <sz val="10"/>
      <name val="Arial"/>
      <family val="2"/>
    </font>
    <font>
      <b/>
      <u/>
      <sz val="10"/>
      <name val="Arial"/>
      <family val="2"/>
    </font>
    <font>
      <sz val="12"/>
      <name val="Arial"/>
      <family val="2"/>
    </font>
    <font>
      <b/>
      <sz val="11"/>
      <color theme="7"/>
      <name val="Calibri"/>
      <family val="2"/>
      <scheme val="minor"/>
    </font>
    <font>
      <b/>
      <sz val="11"/>
      <color theme="4"/>
      <name val="Calibri"/>
      <family val="2"/>
      <scheme val="minor"/>
    </font>
    <font>
      <b/>
      <sz val="11"/>
      <color theme="9"/>
      <name val="Calibri"/>
      <family val="2"/>
      <scheme val="minor"/>
    </font>
    <font>
      <b/>
      <sz val="11"/>
      <color theme="5"/>
      <name val="Calibri"/>
      <family val="2"/>
      <scheme val="minor"/>
    </font>
    <font>
      <b/>
      <sz val="11"/>
      <color rgb="FF7030A0"/>
      <name val="Calibri"/>
      <family val="2"/>
      <scheme val="minor"/>
    </font>
    <font>
      <b/>
      <sz val="11"/>
      <color rgb="FF9966FF"/>
      <name val="Calibri"/>
      <family val="2"/>
      <scheme val="minor"/>
    </font>
    <font>
      <sz val="10"/>
      <color theme="0" tint="-0.249977111117893"/>
      <name val="Arial"/>
      <family val="2"/>
    </font>
    <font>
      <b/>
      <sz val="11"/>
      <color rgb="FF00CC99"/>
      <name val="Calibri"/>
      <family val="2"/>
      <scheme val="minor"/>
    </font>
    <font>
      <i/>
      <sz val="11"/>
      <color theme="1"/>
      <name val="Calibri"/>
      <family val="2"/>
      <scheme val="minor"/>
    </font>
    <font>
      <sz val="11"/>
      <color theme="5"/>
      <name val="Calibri"/>
      <family val="2"/>
      <scheme val="minor"/>
    </font>
    <font>
      <b/>
      <sz val="11"/>
      <color rgb="FF0098BC"/>
      <name val="Calibri"/>
      <family val="2"/>
      <scheme val="minor"/>
    </font>
    <font>
      <b/>
      <sz val="11"/>
      <color theme="4" tint="0.79998168889431442"/>
      <name val="Calibri"/>
      <family val="2"/>
      <scheme val="minor"/>
    </font>
    <font>
      <sz val="11"/>
      <color theme="6" tint="0.79998168889431442"/>
      <name val="Calibri"/>
      <family val="2"/>
      <scheme val="minor"/>
    </font>
    <font>
      <b/>
      <sz val="11"/>
      <color theme="6" tint="0.79998168889431442"/>
      <name val="Calibri"/>
      <family val="2"/>
      <scheme val="minor"/>
    </font>
    <font>
      <b/>
      <sz val="10"/>
      <color theme="0"/>
      <name val="Arial"/>
      <family val="2"/>
    </font>
    <font>
      <sz val="10"/>
      <name val="Calibri"/>
      <family val="2"/>
    </font>
    <font>
      <sz val="10"/>
      <color theme="0"/>
      <name val="Arial"/>
      <family val="2"/>
    </font>
    <font>
      <b/>
      <sz val="16"/>
      <color theme="1"/>
      <name val="Calibri"/>
      <family val="2"/>
      <scheme val="minor"/>
    </font>
    <font>
      <sz val="16"/>
      <color theme="1"/>
      <name val="Calibri"/>
      <family val="2"/>
      <scheme val="minor"/>
    </font>
    <font>
      <sz val="10"/>
      <color theme="1"/>
      <name val="Arial"/>
      <family val="2"/>
    </font>
    <font>
      <b/>
      <sz val="10"/>
      <color theme="9" tint="-0.249977111117893"/>
      <name val="Arial"/>
      <family val="2"/>
    </font>
    <font>
      <b/>
      <i/>
      <sz val="11"/>
      <color rgb="FF00C9C4"/>
      <name val="Calibri"/>
      <family val="2"/>
      <scheme val="minor"/>
    </font>
    <font>
      <b/>
      <sz val="11"/>
      <color theme="0"/>
      <name val="Calibri"/>
      <family val="2"/>
      <scheme val="minor"/>
    </font>
    <font>
      <b/>
      <sz val="11"/>
      <color rgb="FFF06298"/>
      <name val="Calibri"/>
      <family val="2"/>
      <scheme val="minor"/>
    </font>
    <font>
      <b/>
      <sz val="11"/>
      <color rgb="FFFF0000"/>
      <name val="Calibri"/>
      <family val="2"/>
      <scheme val="minor"/>
    </font>
    <font>
      <b/>
      <sz val="11"/>
      <color rgb="FFF6F18A"/>
      <name val="Calibri"/>
      <family val="2"/>
      <scheme val="minor"/>
    </font>
  </fonts>
  <fills count="44">
    <fill>
      <patternFill patternType="none"/>
    </fill>
    <fill>
      <patternFill patternType="gray125"/>
    </fill>
    <fill>
      <patternFill patternType="solid">
        <fgColor theme="4" tint="0.79998168889431442"/>
        <bgColor indexed="64"/>
      </patternFill>
    </fill>
    <fill>
      <patternFill patternType="solid">
        <fgColor rgb="FFFFCDFF"/>
        <bgColor indexed="64"/>
      </patternFill>
    </fill>
    <fill>
      <patternFill patternType="solid">
        <fgColor rgb="FFE6CDFF"/>
        <bgColor indexed="64"/>
      </patternFill>
    </fill>
    <fill>
      <patternFill patternType="solid">
        <fgColor theme="2"/>
        <bgColor indexed="64"/>
      </patternFill>
    </fill>
    <fill>
      <patternFill patternType="solid">
        <fgColor rgb="FFA7FFE8"/>
        <bgColor indexed="64"/>
      </patternFill>
    </fill>
    <fill>
      <patternFill patternType="solid">
        <fgColor rgb="FFE4FFAF"/>
        <bgColor indexed="64"/>
      </patternFill>
    </fill>
    <fill>
      <patternFill patternType="solid">
        <fgColor rgb="FF8BE9FF"/>
        <bgColor indexed="64"/>
      </patternFill>
    </fill>
    <fill>
      <patternFill patternType="solid">
        <fgColor theme="4"/>
        <bgColor indexed="64"/>
      </patternFill>
    </fill>
    <fill>
      <patternFill patternType="solid">
        <fgColor theme="6" tint="-0.249977111117893"/>
        <bgColor indexed="64"/>
      </patternFill>
    </fill>
    <fill>
      <patternFill patternType="solid">
        <fgColor theme="7" tint="0.59999389629810485"/>
        <bgColor indexed="64"/>
      </patternFill>
    </fill>
    <fill>
      <patternFill patternType="solid">
        <fgColor theme="1" tint="4.9989318521683403E-2"/>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rgb="FF7030A0"/>
        <bgColor indexed="64"/>
      </patternFill>
    </fill>
    <fill>
      <patternFill patternType="solid">
        <fgColor theme="9"/>
        <bgColor indexed="64"/>
      </patternFill>
    </fill>
    <fill>
      <patternFill patternType="solid">
        <fgColor theme="5"/>
        <bgColor indexed="64"/>
      </patternFill>
    </fill>
    <fill>
      <patternFill patternType="solid">
        <fgColor theme="7"/>
        <bgColor indexed="64"/>
      </patternFill>
    </fill>
    <fill>
      <patternFill patternType="solid">
        <fgColor theme="2" tint="-9.9978637043366805E-2"/>
        <bgColor indexed="64"/>
      </patternFill>
    </fill>
    <fill>
      <patternFill patternType="solid">
        <fgColor rgb="FF0070C0"/>
        <bgColor indexed="64"/>
      </patternFill>
    </fill>
    <fill>
      <patternFill patternType="solid">
        <fgColor rgb="FF92D050"/>
        <bgColor indexed="64"/>
      </patternFill>
    </fill>
    <fill>
      <patternFill patternType="solid">
        <fgColor rgb="FFC9A6E4"/>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8"/>
        <bgColor indexed="64"/>
      </patternFill>
    </fill>
    <fill>
      <patternFill patternType="solid">
        <fgColor rgb="FF00C9C4"/>
        <bgColor indexed="64"/>
      </patternFill>
    </fill>
    <fill>
      <patternFill patternType="solid">
        <fgColor rgb="FFFDF0E7"/>
        <bgColor indexed="64"/>
      </patternFill>
    </fill>
    <fill>
      <patternFill patternType="solid">
        <fgColor rgb="FFECF3FA"/>
        <bgColor indexed="64"/>
      </patternFill>
    </fill>
    <fill>
      <patternFill patternType="solid">
        <fgColor rgb="FFD93E0D"/>
        <bgColor indexed="64"/>
      </patternFill>
    </fill>
    <fill>
      <patternFill patternType="solid">
        <fgColor rgb="FFFDE6DF"/>
        <bgColor indexed="64"/>
      </patternFill>
    </fill>
    <fill>
      <patternFill patternType="solid">
        <fgColor rgb="FFEFF6EA"/>
        <bgColor indexed="64"/>
      </patternFill>
    </fill>
    <fill>
      <patternFill patternType="solid">
        <fgColor rgb="FFF1E8F8"/>
        <bgColor indexed="64"/>
      </patternFill>
    </fill>
    <fill>
      <patternFill patternType="solid">
        <fgColor rgb="FFF06298"/>
        <bgColor indexed="64"/>
      </patternFill>
    </fill>
    <fill>
      <patternFill patternType="solid">
        <fgColor rgb="FFF9BDD4"/>
        <bgColor indexed="64"/>
      </patternFill>
    </fill>
    <fill>
      <patternFill patternType="solid">
        <fgColor rgb="FFCDBDF9"/>
        <bgColor indexed="64"/>
      </patternFill>
    </fill>
    <fill>
      <patternFill patternType="solid">
        <fgColor rgb="FFBEE2F8"/>
        <bgColor indexed="64"/>
      </patternFill>
    </fill>
    <fill>
      <patternFill patternType="solid">
        <fgColor rgb="FFF6F18A"/>
        <bgColor indexed="64"/>
      </patternFill>
    </fill>
    <fill>
      <patternFill patternType="solid">
        <fgColor rgb="FFFCFADC"/>
        <bgColor indexed="64"/>
      </patternFill>
    </fill>
    <fill>
      <patternFill patternType="solid">
        <fgColor rgb="FFEEE13A"/>
        <bgColor indexed="64"/>
      </patternFill>
    </fill>
    <fill>
      <patternFill patternType="solid">
        <fgColor rgb="FFFF8B8B"/>
        <bgColor indexed="64"/>
      </patternFill>
    </fill>
    <fill>
      <patternFill patternType="solid">
        <fgColor theme="6"/>
        <bgColor indexed="64"/>
      </patternFill>
    </fill>
    <fill>
      <patternFill patternType="solid">
        <fgColor theme="0" tint="-0.499984740745262"/>
        <bgColor indexed="64"/>
      </patternFill>
    </fill>
  </fills>
  <borders count="2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 fillId="0" borderId="0"/>
    <xf numFmtId="0" fontId="4" fillId="0" borderId="0"/>
  </cellStyleXfs>
  <cellXfs count="369">
    <xf numFmtId="0" fontId="0" fillId="0" borderId="0" xfId="0"/>
    <xf numFmtId="0" fontId="3" fillId="0" borderId="1" xfId="1" applyFont="1" applyBorder="1"/>
    <xf numFmtId="0" fontId="2" fillId="0" borderId="0" xfId="1"/>
    <xf numFmtId="0" fontId="4" fillId="0" borderId="0" xfId="1" applyFont="1"/>
    <xf numFmtId="0" fontId="3" fillId="0" borderId="0" xfId="1" applyFont="1"/>
    <xf numFmtId="0" fontId="5" fillId="0" borderId="0" xfId="1" applyFont="1"/>
    <xf numFmtId="0" fontId="3" fillId="0" borderId="2" xfId="1" applyFont="1" applyBorder="1"/>
    <xf numFmtId="0" fontId="2" fillId="0" borderId="2" xfId="1" applyBorder="1"/>
    <xf numFmtId="0" fontId="1" fillId="0" borderId="0" xfId="1" applyFont="1"/>
    <xf numFmtId="0" fontId="6" fillId="0" borderId="0" xfId="1" applyFont="1"/>
    <xf numFmtId="0" fontId="3" fillId="0" borderId="3" xfId="1" applyFont="1" applyBorder="1"/>
    <xf numFmtId="0" fontId="3" fillId="0" borderId="4" xfId="1" applyFont="1" applyBorder="1"/>
    <xf numFmtId="0" fontId="2" fillId="0" borderId="8" xfId="1" applyBorder="1"/>
    <xf numFmtId="0" fontId="2" fillId="0" borderId="0" xfId="1" applyBorder="1"/>
    <xf numFmtId="0" fontId="2" fillId="0" borderId="9" xfId="1" applyBorder="1"/>
    <xf numFmtId="0" fontId="2" fillId="0" borderId="9" xfId="1" applyNumberFormat="1" applyBorder="1"/>
    <xf numFmtId="0" fontId="4" fillId="0" borderId="8" xfId="1" applyFont="1" applyBorder="1"/>
    <xf numFmtId="0" fontId="4" fillId="0" borderId="9" xfId="1" applyFont="1" applyBorder="1"/>
    <xf numFmtId="0" fontId="4" fillId="0" borderId="10" xfId="1" applyFont="1" applyBorder="1"/>
    <xf numFmtId="0" fontId="2" fillId="0" borderId="10" xfId="1" applyBorder="1"/>
    <xf numFmtId="0" fontId="2" fillId="0" borderId="8" xfId="1" applyBorder="1" applyAlignment="1">
      <alignment horizontal="center"/>
    </xf>
    <xf numFmtId="0" fontId="2" fillId="0" borderId="0" xfId="1" applyBorder="1" applyAlignment="1">
      <alignment horizontal="center"/>
    </xf>
    <xf numFmtId="0" fontId="2" fillId="0" borderId="9" xfId="1" applyBorder="1" applyAlignment="1">
      <alignment horizontal="center"/>
    </xf>
    <xf numFmtId="0" fontId="2" fillId="0" borderId="0" xfId="1" applyNumberFormat="1" applyFont="1" applyBorder="1"/>
    <xf numFmtId="0" fontId="2" fillId="0" borderId="0" xfId="1" applyNumberFormat="1" applyBorder="1"/>
    <xf numFmtId="0" fontId="8" fillId="2" borderId="11" xfId="0" applyFont="1" applyFill="1" applyBorder="1"/>
    <xf numFmtId="0" fontId="0" fillId="2" borderId="12" xfId="0" applyFill="1" applyBorder="1"/>
    <xf numFmtId="0" fontId="0" fillId="2" borderId="8" xfId="0" applyFill="1" applyBorder="1"/>
    <xf numFmtId="0" fontId="0" fillId="2" borderId="9" xfId="0" applyFill="1" applyBorder="1"/>
    <xf numFmtId="0" fontId="0" fillId="2" borderId="6" xfId="0" applyFill="1" applyBorder="1"/>
    <xf numFmtId="0" fontId="0" fillId="2" borderId="7" xfId="0" applyFill="1" applyBorder="1"/>
    <xf numFmtId="0" fontId="11" fillId="3" borderId="11" xfId="0" applyFont="1" applyFill="1" applyBorder="1"/>
    <xf numFmtId="0" fontId="11" fillId="3" borderId="12" xfId="0" applyFont="1" applyFill="1" applyBorder="1"/>
    <xf numFmtId="0" fontId="0" fillId="3" borderId="8" xfId="0" applyFill="1" applyBorder="1"/>
    <xf numFmtId="0" fontId="0" fillId="3" borderId="9" xfId="0" applyFill="1" applyBorder="1"/>
    <xf numFmtId="0" fontId="0" fillId="3" borderId="6" xfId="0" applyFill="1" applyBorder="1"/>
    <xf numFmtId="0" fontId="0" fillId="3" borderId="7" xfId="0" applyFill="1" applyBorder="1"/>
    <xf numFmtId="0" fontId="13" fillId="0" borderId="8" xfId="1" applyFont="1" applyBorder="1" applyAlignment="1">
      <alignment horizontal="center"/>
    </xf>
    <xf numFmtId="0" fontId="13" fillId="0" borderId="0" xfId="1" applyFont="1" applyBorder="1" applyAlignment="1">
      <alignment horizontal="center"/>
    </xf>
    <xf numFmtId="0" fontId="13" fillId="0" borderId="9" xfId="1" applyFont="1" applyBorder="1" applyAlignment="1">
      <alignment horizontal="center"/>
    </xf>
    <xf numFmtId="0" fontId="14" fillId="6" borderId="11" xfId="0" applyFont="1" applyFill="1" applyBorder="1"/>
    <xf numFmtId="0" fontId="14" fillId="6" borderId="12" xfId="0" applyFont="1" applyFill="1" applyBorder="1"/>
    <xf numFmtId="0" fontId="0" fillId="6" borderId="8" xfId="0" applyFill="1" applyBorder="1"/>
    <xf numFmtId="0" fontId="0" fillId="6" borderId="9" xfId="0" applyFill="1" applyBorder="1"/>
    <xf numFmtId="0" fontId="0" fillId="6" borderId="6" xfId="0" applyFill="1" applyBorder="1"/>
    <xf numFmtId="0" fontId="0" fillId="6" borderId="7" xfId="0" applyFill="1" applyBorder="1"/>
    <xf numFmtId="0" fontId="3" fillId="5" borderId="3" xfId="1" applyFont="1" applyFill="1" applyBorder="1"/>
    <xf numFmtId="0" fontId="3" fillId="5" borderId="4" xfId="1" applyNumberFormat="1" applyFont="1" applyFill="1" applyBorder="1"/>
    <xf numFmtId="0" fontId="3" fillId="5" borderId="4" xfId="1" applyFont="1" applyFill="1" applyBorder="1"/>
    <xf numFmtId="0" fontId="3" fillId="5" borderId="5" xfId="1" applyFont="1" applyFill="1" applyBorder="1"/>
    <xf numFmtId="0" fontId="3" fillId="5" borderId="2" xfId="1" applyFont="1" applyFill="1" applyBorder="1"/>
    <xf numFmtId="0" fontId="9" fillId="7" borderId="11" xfId="0" applyFont="1" applyFill="1" applyBorder="1"/>
    <xf numFmtId="0" fontId="9" fillId="7" borderId="12" xfId="0" applyFont="1" applyFill="1" applyBorder="1"/>
    <xf numFmtId="0" fontId="0" fillId="7" borderId="8" xfId="0" applyFill="1" applyBorder="1"/>
    <xf numFmtId="0" fontId="0" fillId="7" borderId="9" xfId="0" applyFill="1" applyBorder="1"/>
    <xf numFmtId="0" fontId="0" fillId="7" borderId="6" xfId="0" applyFill="1" applyBorder="1"/>
    <xf numFmtId="0" fontId="0" fillId="7" borderId="7" xfId="0" applyFill="1" applyBorder="1"/>
    <xf numFmtId="0" fontId="0" fillId="8" borderId="8" xfId="0" applyFill="1" applyBorder="1"/>
    <xf numFmtId="0" fontId="0" fillId="8" borderId="9" xfId="0" applyFill="1" applyBorder="1"/>
    <xf numFmtId="0" fontId="0" fillId="8" borderId="6" xfId="0" applyFill="1" applyBorder="1"/>
    <xf numFmtId="0" fontId="0" fillId="8" borderId="7" xfId="0" applyFill="1" applyBorder="1"/>
    <xf numFmtId="0" fontId="17" fillId="8" borderId="11" xfId="0" applyFont="1" applyFill="1" applyBorder="1"/>
    <xf numFmtId="0" fontId="17" fillId="8" borderId="12" xfId="0" applyFont="1" applyFill="1" applyBorder="1"/>
    <xf numFmtId="0" fontId="18" fillId="9" borderId="11" xfId="0" applyFont="1" applyFill="1" applyBorder="1"/>
    <xf numFmtId="0" fontId="18" fillId="9" borderId="12" xfId="0" applyFont="1" applyFill="1" applyBorder="1" applyAlignment="1">
      <alignment horizontal="right"/>
    </xf>
    <xf numFmtId="0" fontId="0" fillId="9" borderId="8" xfId="0" applyFill="1" applyBorder="1"/>
    <xf numFmtId="0" fontId="0" fillId="9" borderId="9" xfId="0" applyFill="1" applyBorder="1"/>
    <xf numFmtId="0" fontId="0" fillId="9" borderId="6" xfId="0" applyFill="1" applyBorder="1"/>
    <xf numFmtId="0" fontId="0" fillId="9" borderId="7" xfId="0" applyFill="1" applyBorder="1"/>
    <xf numFmtId="0" fontId="0" fillId="0" borderId="0" xfId="0" applyBorder="1"/>
    <xf numFmtId="0" fontId="12" fillId="4" borderId="11" xfId="0" applyFont="1" applyFill="1" applyBorder="1"/>
    <xf numFmtId="0" fontId="12" fillId="4" borderId="12" xfId="0" applyFont="1" applyFill="1" applyBorder="1"/>
    <xf numFmtId="0" fontId="0" fillId="4" borderId="8" xfId="0" applyFill="1" applyBorder="1"/>
    <xf numFmtId="0" fontId="0" fillId="4" borderId="9" xfId="0" applyFill="1" applyBorder="1"/>
    <xf numFmtId="0" fontId="0" fillId="4" borderId="6" xfId="0" applyFill="1" applyBorder="1"/>
    <xf numFmtId="0" fontId="0" fillId="4" borderId="7" xfId="0" applyFill="1" applyBorder="1"/>
    <xf numFmtId="0" fontId="20" fillId="10" borderId="11" xfId="0" applyFont="1" applyFill="1" applyBorder="1"/>
    <xf numFmtId="0" fontId="19" fillId="10" borderId="12" xfId="0" applyFont="1" applyFill="1" applyBorder="1"/>
    <xf numFmtId="0" fontId="0" fillId="10" borderId="8" xfId="0" applyFill="1" applyBorder="1"/>
    <xf numFmtId="0" fontId="0" fillId="10" borderId="9" xfId="0" applyFill="1" applyBorder="1"/>
    <xf numFmtId="0" fontId="0" fillId="10" borderId="6" xfId="0" applyFill="1" applyBorder="1"/>
    <xf numFmtId="0" fontId="0" fillId="10" borderId="7" xfId="0" applyFill="1" applyBorder="1"/>
    <xf numFmtId="0" fontId="10" fillId="11" borderId="11" xfId="0" applyFont="1" applyFill="1" applyBorder="1"/>
    <xf numFmtId="0" fontId="16" fillId="11" borderId="12" xfId="0" applyFont="1" applyFill="1" applyBorder="1"/>
    <xf numFmtId="0" fontId="0" fillId="11" borderId="8" xfId="0" applyFill="1" applyBorder="1"/>
    <xf numFmtId="0" fontId="0" fillId="11" borderId="9" xfId="0" applyFill="1" applyBorder="1"/>
    <xf numFmtId="0" fontId="0" fillId="11" borderId="6" xfId="0" applyFill="1" applyBorder="1"/>
    <xf numFmtId="0" fontId="0" fillId="11" borderId="7" xfId="0" applyFill="1" applyBorder="1"/>
    <xf numFmtId="0" fontId="21" fillId="12" borderId="3" xfId="1" applyFont="1" applyFill="1" applyBorder="1" applyAlignment="1">
      <alignment horizontal="left"/>
    </xf>
    <xf numFmtId="0" fontId="21" fillId="12" borderId="4" xfId="1" applyFont="1" applyFill="1" applyBorder="1" applyAlignment="1">
      <alignment horizontal="left"/>
    </xf>
    <xf numFmtId="0" fontId="21" fillId="12" borderId="5" xfId="1" applyFont="1" applyFill="1" applyBorder="1" applyAlignment="1">
      <alignment horizontal="left"/>
    </xf>
    <xf numFmtId="0" fontId="2" fillId="7" borderId="0" xfId="1" applyFill="1"/>
    <xf numFmtId="0" fontId="3" fillId="7" borderId="0" xfId="1" applyFont="1" applyFill="1"/>
    <xf numFmtId="0" fontId="0" fillId="2" borderId="0" xfId="0" applyFill="1" applyBorder="1"/>
    <xf numFmtId="0" fontId="0" fillId="9" borderId="0" xfId="0" applyFill="1" applyBorder="1"/>
    <xf numFmtId="0" fontId="0" fillId="2" borderId="13" xfId="0" applyFill="1" applyBorder="1"/>
    <xf numFmtId="0" fontId="0" fillId="2" borderId="1" xfId="0" applyFill="1" applyBorder="1"/>
    <xf numFmtId="0" fontId="18" fillId="9" borderId="13" xfId="0" applyFont="1" applyFill="1" applyBorder="1" applyAlignment="1">
      <alignment horizontal="right"/>
    </xf>
    <xf numFmtId="0" fontId="0" fillId="9" borderId="1" xfId="0" applyFill="1" applyBorder="1"/>
    <xf numFmtId="0" fontId="18" fillId="13" borderId="11" xfId="0" applyFont="1" applyFill="1" applyBorder="1"/>
    <xf numFmtId="0" fontId="18" fillId="13" borderId="12" xfId="0" applyFont="1" applyFill="1" applyBorder="1"/>
    <xf numFmtId="0" fontId="0" fillId="13" borderId="8" xfId="0" applyFill="1" applyBorder="1"/>
    <xf numFmtId="0" fontId="0" fillId="13" borderId="9" xfId="0" applyFill="1" applyBorder="1"/>
    <xf numFmtId="0" fontId="0" fillId="13" borderId="6" xfId="0" applyFill="1" applyBorder="1"/>
    <xf numFmtId="0" fontId="0" fillId="13" borderId="7" xfId="0" applyFill="1" applyBorder="1"/>
    <xf numFmtId="0" fontId="2" fillId="7" borderId="8" xfId="1" applyFill="1" applyBorder="1"/>
    <xf numFmtId="0" fontId="2" fillId="0" borderId="8" xfId="1" applyFont="1" applyBorder="1"/>
    <xf numFmtId="0" fontId="2" fillId="0" borderId="0" xfId="1" applyFont="1" applyBorder="1"/>
    <xf numFmtId="0" fontId="2" fillId="0" borderId="9" xfId="1" applyFont="1" applyBorder="1"/>
    <xf numFmtId="0" fontId="21" fillId="14" borderId="11" xfId="1" applyFont="1" applyFill="1" applyBorder="1"/>
    <xf numFmtId="0" fontId="21" fillId="14" borderId="13" xfId="1" applyFont="1" applyFill="1" applyBorder="1"/>
    <xf numFmtId="0" fontId="21" fillId="14" borderId="12" xfId="1" applyFont="1" applyFill="1" applyBorder="1"/>
    <xf numFmtId="0" fontId="21" fillId="15" borderId="11" xfId="1" applyFont="1" applyFill="1" applyBorder="1"/>
    <xf numFmtId="0" fontId="21" fillId="15" borderId="12" xfId="1" applyFont="1" applyFill="1" applyBorder="1"/>
    <xf numFmtId="0" fontId="0" fillId="0" borderId="8" xfId="0" applyBorder="1"/>
    <xf numFmtId="0" fontId="1" fillId="0" borderId="0" xfId="0" applyFont="1"/>
    <xf numFmtId="0" fontId="3" fillId="0" borderId="3" xfId="1" applyFont="1" applyBorder="1" applyAlignment="1">
      <alignment horizontal="center"/>
    </xf>
    <xf numFmtId="0" fontId="24" fillId="0" borderId="0" xfId="0" applyFont="1" applyAlignment="1">
      <alignment horizontal="left"/>
    </xf>
    <xf numFmtId="0" fontId="0" fillId="0" borderId="0" xfId="0" applyAlignment="1">
      <alignment horizontal="right"/>
    </xf>
    <xf numFmtId="0" fontId="25" fillId="0" borderId="0" xfId="0" applyFont="1" applyAlignment="1">
      <alignment horizontal="right"/>
    </xf>
    <xf numFmtId="0" fontId="0" fillId="0" borderId="6" xfId="0" applyBorder="1" applyAlignment="1">
      <alignment horizontal="right"/>
    </xf>
    <xf numFmtId="0" fontId="0" fillId="0" borderId="3" xfId="0" applyBorder="1"/>
    <xf numFmtId="0" fontId="0" fillId="0" borderId="5" xfId="0" applyBorder="1"/>
    <xf numFmtId="0" fontId="0" fillId="16" borderId="6" xfId="0" applyFill="1" applyBorder="1"/>
    <xf numFmtId="0" fontId="0" fillId="17" borderId="6" xfId="0" applyFill="1" applyBorder="1"/>
    <xf numFmtId="0" fontId="0" fillId="0" borderId="11" xfId="0" applyBorder="1" applyAlignment="1">
      <alignment horizontal="right"/>
    </xf>
    <xf numFmtId="0" fontId="0" fillId="0" borderId="13" xfId="0" applyBorder="1"/>
    <xf numFmtId="0" fontId="0" fillId="0" borderId="12" xfId="0" applyBorder="1"/>
    <xf numFmtId="0" fontId="0" fillId="0" borderId="1" xfId="0" applyBorder="1"/>
    <xf numFmtId="0" fontId="0" fillId="0" borderId="7" xfId="0" applyBorder="1"/>
    <xf numFmtId="0" fontId="0" fillId="0" borderId="8" xfId="0" applyBorder="1" applyAlignment="1">
      <alignment horizontal="right"/>
    </xf>
    <xf numFmtId="0" fontId="0" fillId="0" borderId="9" xfId="0" applyBorder="1"/>
    <xf numFmtId="0" fontId="0" fillId="9" borderId="11" xfId="0" applyFill="1" applyBorder="1" applyAlignment="1">
      <alignment horizontal="right"/>
    </xf>
    <xf numFmtId="16" fontId="0" fillId="0" borderId="13" xfId="0" applyNumberFormat="1" applyBorder="1"/>
    <xf numFmtId="0" fontId="0" fillId="16" borderId="11" xfId="0" applyFill="1" applyBorder="1" applyAlignment="1">
      <alignment horizontal="right"/>
    </xf>
    <xf numFmtId="0" fontId="0" fillId="17" borderId="11" xfId="0" applyFill="1" applyBorder="1" applyAlignment="1">
      <alignment horizontal="right"/>
    </xf>
    <xf numFmtId="0" fontId="0" fillId="9" borderId="8" xfId="0" applyFill="1" applyBorder="1" applyAlignment="1">
      <alignment horizontal="right"/>
    </xf>
    <xf numFmtId="0" fontId="0" fillId="16" borderId="8" xfId="0" applyFill="1" applyBorder="1" applyAlignment="1">
      <alignment horizontal="right"/>
    </xf>
    <xf numFmtId="0" fontId="0" fillId="17" borderId="8" xfId="0" applyFill="1" applyBorder="1" applyAlignment="1">
      <alignment horizontal="right"/>
    </xf>
    <xf numFmtId="0" fontId="0" fillId="17" borderId="6" xfId="0" applyFill="1" applyBorder="1" applyAlignment="1">
      <alignment horizontal="right"/>
    </xf>
    <xf numFmtId="0" fontId="0" fillId="9" borderId="6" xfId="0" applyFill="1" applyBorder="1" applyAlignment="1">
      <alignment horizontal="right"/>
    </xf>
    <xf numFmtId="0" fontId="0" fillId="16" borderId="6" xfId="0" applyFill="1" applyBorder="1" applyAlignment="1">
      <alignment horizontal="right"/>
    </xf>
    <xf numFmtId="0" fontId="0" fillId="0" borderId="3" xfId="0" applyBorder="1" applyAlignment="1">
      <alignment horizontal="right"/>
    </xf>
    <xf numFmtId="0" fontId="0" fillId="0" borderId="4" xfId="0" applyBorder="1"/>
    <xf numFmtId="0" fontId="1" fillId="0" borderId="4" xfId="0" applyFont="1" applyBorder="1" applyAlignment="1">
      <alignment horizontal="right"/>
    </xf>
    <xf numFmtId="0" fontId="1" fillId="0" borderId="5" xfId="0" applyFont="1" applyBorder="1"/>
    <xf numFmtId="0" fontId="1" fillId="0" borderId="3" xfId="0" applyFont="1" applyBorder="1" applyAlignment="1">
      <alignment horizontal="right"/>
    </xf>
    <xf numFmtId="0" fontId="1" fillId="0" borderId="4" xfId="0" applyFont="1" applyBorder="1"/>
    <xf numFmtId="0" fontId="3" fillId="9" borderId="0" xfId="1" applyFont="1" applyFill="1"/>
    <xf numFmtId="0" fontId="2" fillId="9" borderId="0" xfId="1" applyFill="1"/>
    <xf numFmtId="0" fontId="2" fillId="9" borderId="8" xfId="1" applyFill="1" applyBorder="1"/>
    <xf numFmtId="0" fontId="3" fillId="17" borderId="0" xfId="1" applyFont="1" applyFill="1"/>
    <xf numFmtId="0" fontId="2" fillId="17" borderId="0" xfId="1" applyFill="1"/>
    <xf numFmtId="0" fontId="2" fillId="17" borderId="8" xfId="1" applyFill="1" applyBorder="1"/>
    <xf numFmtId="0" fontId="3" fillId="16" borderId="0" xfId="1" applyFont="1" applyFill="1"/>
    <xf numFmtId="0" fontId="2" fillId="16" borderId="0" xfId="1" applyFill="1"/>
    <xf numFmtId="0" fontId="2" fillId="16" borderId="8" xfId="1" applyFill="1" applyBorder="1"/>
    <xf numFmtId="0" fontId="0" fillId="9" borderId="0" xfId="0" applyFill="1" applyBorder="1" applyAlignment="1">
      <alignment horizontal="center"/>
    </xf>
    <xf numFmtId="0" fontId="0" fillId="16" borderId="0" xfId="0" applyFill="1" applyBorder="1" applyAlignment="1">
      <alignment horizontal="center"/>
    </xf>
    <xf numFmtId="0" fontId="0" fillId="17" borderId="0" xfId="0" applyFill="1" applyBorder="1" applyAlignment="1">
      <alignment horizontal="center"/>
    </xf>
    <xf numFmtId="0" fontId="21" fillId="14" borderId="4" xfId="1" applyFont="1" applyFill="1" applyBorder="1"/>
    <xf numFmtId="0" fontId="3" fillId="0" borderId="0" xfId="1" applyFont="1" applyBorder="1"/>
    <xf numFmtId="0" fontId="21" fillId="14" borderId="0" xfId="1" applyFont="1" applyFill="1" applyBorder="1"/>
    <xf numFmtId="0" fontId="21" fillId="15" borderId="0" xfId="1" applyFont="1" applyFill="1" applyAlignment="1"/>
    <xf numFmtId="0" fontId="3" fillId="18" borderId="4" xfId="1" applyFont="1" applyFill="1" applyBorder="1"/>
    <xf numFmtId="0" fontId="3" fillId="18" borderId="5" xfId="1" applyFont="1" applyFill="1" applyBorder="1"/>
    <xf numFmtId="0" fontId="2" fillId="0" borderId="0" xfId="1" applyFont="1"/>
    <xf numFmtId="0" fontId="2" fillId="19" borderId="8" xfId="1" applyFont="1" applyFill="1" applyBorder="1"/>
    <xf numFmtId="0" fontId="2" fillId="19" borderId="0" xfId="1" applyFont="1" applyFill="1" applyBorder="1"/>
    <xf numFmtId="0" fontId="2" fillId="19" borderId="9" xfId="1" applyFont="1" applyFill="1" applyBorder="1"/>
    <xf numFmtId="0" fontId="2" fillId="0" borderId="6" xfId="1" applyFont="1" applyBorder="1"/>
    <xf numFmtId="0" fontId="2" fillId="0" borderId="1" xfId="1" applyFont="1" applyBorder="1"/>
    <xf numFmtId="0" fontId="2" fillId="0" borderId="7" xfId="1" applyFont="1" applyBorder="1"/>
    <xf numFmtId="0" fontId="2" fillId="19" borderId="3" xfId="1" applyFont="1" applyFill="1" applyBorder="1" applyAlignment="1"/>
    <xf numFmtId="0" fontId="2" fillId="19" borderId="4" xfId="1" applyFont="1" applyFill="1" applyBorder="1" applyAlignment="1"/>
    <xf numFmtId="0" fontId="2" fillId="19" borderId="5" xfId="1" applyFont="1" applyFill="1" applyBorder="1" applyAlignment="1"/>
    <xf numFmtId="0" fontId="2" fillId="19" borderId="3" xfId="1" applyFont="1" applyFill="1" applyBorder="1"/>
    <xf numFmtId="0" fontId="2" fillId="19" borderId="5" xfId="1" applyFont="1" applyFill="1" applyBorder="1"/>
    <xf numFmtId="0" fontId="2" fillId="0" borderId="3" xfId="1" applyFont="1" applyBorder="1"/>
    <xf numFmtId="0" fontId="2" fillId="0" borderId="4" xfId="1" applyFont="1" applyBorder="1"/>
    <xf numFmtId="0" fontId="2" fillId="0" borderId="5" xfId="1" applyFont="1" applyBorder="1"/>
    <xf numFmtId="0" fontId="2" fillId="0" borderId="11" xfId="1" applyFont="1" applyBorder="1"/>
    <xf numFmtId="0" fontId="2" fillId="0" borderId="13" xfId="1" applyFont="1" applyBorder="1"/>
    <xf numFmtId="0" fontId="2" fillId="0" borderId="12" xfId="1" applyFont="1" applyBorder="1"/>
    <xf numFmtId="0" fontId="26" fillId="0" borderId="8" xfId="0" applyFont="1" applyBorder="1"/>
    <xf numFmtId="0" fontId="26" fillId="0" borderId="0" xfId="0" applyFont="1" applyBorder="1"/>
    <xf numFmtId="0" fontId="26" fillId="0" borderId="9" xfId="0" applyFont="1" applyBorder="1"/>
    <xf numFmtId="0" fontId="26" fillId="0" borderId="6" xfId="0" applyFont="1" applyBorder="1"/>
    <xf numFmtId="0" fontId="26" fillId="0" borderId="7" xfId="0" applyFont="1" applyBorder="1"/>
    <xf numFmtId="0" fontId="26" fillId="0" borderId="1" xfId="0" applyFont="1" applyBorder="1"/>
    <xf numFmtId="0" fontId="26" fillId="19" borderId="8" xfId="0" applyFont="1" applyFill="1" applyBorder="1"/>
    <xf numFmtId="0" fontId="26" fillId="19" borderId="9" xfId="0" applyFont="1" applyFill="1" applyBorder="1"/>
    <xf numFmtId="0" fontId="26" fillId="19" borderId="0" xfId="0" applyFont="1" applyFill="1" applyBorder="1"/>
    <xf numFmtId="0" fontId="21" fillId="20" borderId="3" xfId="0" applyFont="1" applyFill="1" applyBorder="1"/>
    <xf numFmtId="0" fontId="21" fillId="20" borderId="4" xfId="1" applyFont="1" applyFill="1" applyBorder="1"/>
    <xf numFmtId="0" fontId="21" fillId="20" borderId="5" xfId="0" applyFont="1" applyFill="1" applyBorder="1"/>
    <xf numFmtId="0" fontId="21" fillId="0" borderId="0" xfId="1" applyFont="1"/>
    <xf numFmtId="0" fontId="21" fillId="21" borderId="3" xfId="0" applyFont="1" applyFill="1" applyBorder="1"/>
    <xf numFmtId="0" fontId="23" fillId="21" borderId="5" xfId="0" applyFont="1" applyFill="1" applyBorder="1"/>
    <xf numFmtId="0" fontId="21" fillId="17" borderId="3" xfId="1" applyFont="1" applyFill="1" applyBorder="1" applyAlignment="1"/>
    <xf numFmtId="0" fontId="23" fillId="17" borderId="4" xfId="1" applyFont="1" applyFill="1" applyBorder="1" applyAlignment="1"/>
    <xf numFmtId="0" fontId="23" fillId="17" borderId="5" xfId="1" applyFont="1" applyFill="1" applyBorder="1" applyAlignment="1"/>
    <xf numFmtId="0" fontId="21" fillId="18" borderId="3" xfId="1" applyFont="1" applyFill="1" applyBorder="1"/>
    <xf numFmtId="0" fontId="27" fillId="0" borderId="0" xfId="1" applyFont="1"/>
    <xf numFmtId="0" fontId="2" fillId="0" borderId="14" xfId="1" applyFill="1" applyBorder="1" applyAlignment="1">
      <alignment horizontal="center"/>
    </xf>
    <xf numFmtId="0" fontId="3" fillId="0" borderId="2" xfId="1" applyFont="1" applyFill="1" applyBorder="1" applyAlignment="1">
      <alignment horizontal="center"/>
    </xf>
    <xf numFmtId="0" fontId="2" fillId="22" borderId="10" xfId="1" applyFill="1" applyBorder="1" applyAlignment="1">
      <alignment horizontal="center"/>
    </xf>
    <xf numFmtId="0" fontId="2" fillId="25" borderId="8" xfId="1" applyFont="1" applyFill="1" applyBorder="1" applyAlignment="1">
      <alignment horizontal="center"/>
    </xf>
    <xf numFmtId="0" fontId="2" fillId="25" borderId="0" xfId="1" applyFont="1" applyFill="1"/>
    <xf numFmtId="0" fontId="3" fillId="0" borderId="0" xfId="1" applyFont="1" applyFill="1"/>
    <xf numFmtId="0" fontId="3" fillId="0" borderId="3" xfId="1" applyFont="1" applyFill="1" applyBorder="1" applyAlignment="1">
      <alignment horizontal="center"/>
    </xf>
    <xf numFmtId="0" fontId="2" fillId="0" borderId="14" xfId="1" applyBorder="1"/>
    <xf numFmtId="1" fontId="3" fillId="0" borderId="2" xfId="1" applyNumberFormat="1" applyFont="1" applyBorder="1"/>
    <xf numFmtId="1" fontId="3" fillId="0" borderId="3" xfId="1" applyNumberFormat="1" applyFont="1" applyBorder="1"/>
    <xf numFmtId="0" fontId="21" fillId="24" borderId="11" xfId="1" applyFont="1" applyFill="1" applyBorder="1"/>
    <xf numFmtId="0" fontId="3" fillId="24" borderId="13" xfId="1" applyFont="1" applyFill="1" applyBorder="1"/>
    <xf numFmtId="0" fontId="3" fillId="24" borderId="12" xfId="1" applyFont="1" applyFill="1" applyBorder="1"/>
    <xf numFmtId="0" fontId="2" fillId="24" borderId="12" xfId="1" applyFill="1" applyBorder="1"/>
    <xf numFmtId="0" fontId="2" fillId="24" borderId="8" xfId="1" applyFill="1" applyBorder="1"/>
    <xf numFmtId="0" fontId="2" fillId="24" borderId="9" xfId="1" applyFill="1" applyBorder="1"/>
    <xf numFmtId="0" fontId="2" fillId="24" borderId="6" xfId="1" applyFill="1" applyBorder="1"/>
    <xf numFmtId="0" fontId="2" fillId="24" borderId="7" xfId="1" applyFill="1" applyBorder="1"/>
    <xf numFmtId="0" fontId="2" fillId="23" borderId="10" xfId="1" applyFill="1" applyBorder="1"/>
    <xf numFmtId="0" fontId="21" fillId="16" borderId="4" xfId="1" applyFont="1" applyFill="1" applyBorder="1"/>
    <xf numFmtId="0" fontId="21" fillId="15" borderId="4" xfId="1" applyFont="1" applyFill="1" applyBorder="1"/>
    <xf numFmtId="0" fontId="21" fillId="26" borderId="3" xfId="1" applyFont="1" applyFill="1" applyBorder="1" applyAlignment="1">
      <alignment horizontal="left"/>
    </xf>
    <xf numFmtId="0" fontId="21" fillId="26" borderId="4" xfId="1" applyFont="1" applyFill="1" applyBorder="1" applyAlignment="1">
      <alignment horizontal="left"/>
    </xf>
    <xf numFmtId="0" fontId="3" fillId="0" borderId="4" xfId="1" applyFont="1" applyBorder="1" applyAlignment="1">
      <alignment horizontal="center"/>
    </xf>
    <xf numFmtId="0" fontId="3" fillId="0" borderId="5" xfId="1" applyFont="1" applyBorder="1" applyAlignment="1">
      <alignment horizontal="center"/>
    </xf>
    <xf numFmtId="0" fontId="21" fillId="17" borderId="2" xfId="1" applyFont="1" applyFill="1" applyBorder="1"/>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2" xfId="1" applyFont="1" applyBorder="1" applyAlignment="1">
      <alignment horizontal="center" vertical="center"/>
    </xf>
    <xf numFmtId="0" fontId="3" fillId="0" borderId="5" xfId="1" applyFont="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5" xfId="1" applyFont="1" applyFill="1" applyBorder="1" applyAlignment="1">
      <alignment horizontal="center" vertical="center"/>
    </xf>
    <xf numFmtId="0" fontId="3" fillId="0" borderId="18" xfId="1" applyFont="1" applyBorder="1" applyAlignment="1">
      <alignment horizontal="center" vertical="center"/>
    </xf>
    <xf numFmtId="0" fontId="3" fillId="0" borderId="19" xfId="1" applyFont="1" applyBorder="1" applyAlignment="1">
      <alignment horizontal="center" vertical="center"/>
    </xf>
    <xf numFmtId="0" fontId="2" fillId="0" borderId="20" xfId="1" applyBorder="1"/>
    <xf numFmtId="0" fontId="2" fillId="0" borderId="21" xfId="1" applyBorder="1"/>
    <xf numFmtId="0" fontId="3" fillId="18" borderId="0" xfId="1" applyFont="1" applyFill="1"/>
    <xf numFmtId="0" fontId="2" fillId="18" borderId="0" xfId="1" applyFill="1"/>
    <xf numFmtId="0" fontId="2" fillId="18" borderId="9" xfId="1" applyFill="1" applyBorder="1"/>
    <xf numFmtId="0" fontId="2" fillId="18" borderId="10" xfId="1" applyFill="1" applyBorder="1"/>
    <xf numFmtId="0" fontId="3" fillId="18" borderId="1" xfId="1" applyFont="1" applyFill="1" applyBorder="1"/>
    <xf numFmtId="0" fontId="3" fillId="18" borderId="6" xfId="1" applyFont="1" applyFill="1" applyBorder="1"/>
    <xf numFmtId="0" fontId="0" fillId="18" borderId="8" xfId="0" applyFill="1" applyBorder="1"/>
    <xf numFmtId="0" fontId="0" fillId="0" borderId="11" xfId="0" applyBorder="1"/>
    <xf numFmtId="0" fontId="0" fillId="18" borderId="11" xfId="0" applyFill="1" applyBorder="1" applyAlignment="1">
      <alignment horizontal="right"/>
    </xf>
    <xf numFmtId="0" fontId="0" fillId="18" borderId="8" xfId="0" applyFill="1" applyBorder="1" applyAlignment="1">
      <alignment horizontal="right"/>
    </xf>
    <xf numFmtId="0" fontId="0" fillId="18" borderId="0" xfId="0" applyFill="1"/>
    <xf numFmtId="0" fontId="0" fillId="27" borderId="8" xfId="0" applyFill="1" applyBorder="1"/>
    <xf numFmtId="0" fontId="0" fillId="27" borderId="0" xfId="0" applyFill="1" applyBorder="1"/>
    <xf numFmtId="0" fontId="0" fillId="27" borderId="9" xfId="0" applyFill="1" applyBorder="1"/>
    <xf numFmtId="0" fontId="15" fillId="27" borderId="6" xfId="0" applyFont="1" applyFill="1" applyBorder="1"/>
    <xf numFmtId="0" fontId="0" fillId="27" borderId="1" xfId="0" applyFill="1" applyBorder="1"/>
    <xf numFmtId="0" fontId="0" fillId="27" borderId="7" xfId="0" applyFill="1" applyBorder="1"/>
    <xf numFmtId="0" fontId="15" fillId="27" borderId="0" xfId="0" applyFont="1" applyFill="1" applyBorder="1" applyAlignment="1">
      <alignment horizontal="center"/>
    </xf>
    <xf numFmtId="0" fontId="15" fillId="27" borderId="9" xfId="0" applyFont="1" applyFill="1" applyBorder="1" applyAlignment="1">
      <alignment horizontal="center"/>
    </xf>
    <xf numFmtId="0" fontId="2" fillId="28" borderId="10" xfId="1" applyFont="1" applyFill="1" applyBorder="1"/>
    <xf numFmtId="0" fontId="4" fillId="28" borderId="10" xfId="1" applyFont="1" applyFill="1" applyBorder="1"/>
    <xf numFmtId="0" fontId="2" fillId="28" borderId="10" xfId="1" applyFill="1" applyBorder="1"/>
    <xf numFmtId="0" fontId="2" fillId="29" borderId="8" xfId="1" applyFill="1" applyBorder="1"/>
    <xf numFmtId="0" fontId="2" fillId="29" borderId="0" xfId="1" applyFill="1" applyBorder="1"/>
    <xf numFmtId="0" fontId="21" fillId="30" borderId="4" xfId="1" applyFont="1" applyFill="1" applyBorder="1" applyAlignment="1">
      <alignment horizontal="left"/>
    </xf>
    <xf numFmtId="0" fontId="2" fillId="31" borderId="0" xfId="1" applyFill="1" applyBorder="1"/>
    <xf numFmtId="0" fontId="2" fillId="32" borderId="0" xfId="1" applyFill="1"/>
    <xf numFmtId="0" fontId="4" fillId="32" borderId="0" xfId="1" applyFont="1" applyFill="1"/>
    <xf numFmtId="0" fontId="2" fillId="33" borderId="0" xfId="1" applyFill="1"/>
    <xf numFmtId="0" fontId="15" fillId="0" borderId="0" xfId="0" applyFont="1"/>
    <xf numFmtId="0" fontId="28" fillId="0" borderId="0" xfId="0" applyFont="1"/>
    <xf numFmtId="0" fontId="0" fillId="0" borderId="6" xfId="0" applyBorder="1"/>
    <xf numFmtId="0" fontId="0" fillId="0" borderId="10" xfId="0" applyBorder="1"/>
    <xf numFmtId="0" fontId="0" fillId="0" borderId="22" xfId="0" applyBorder="1"/>
    <xf numFmtId="0" fontId="0" fillId="35" borderId="0" xfId="0" applyFill="1" applyBorder="1"/>
    <xf numFmtId="0" fontId="0" fillId="37" borderId="0" xfId="0" applyFill="1" applyBorder="1"/>
    <xf numFmtId="0" fontId="0" fillId="36" borderId="0" xfId="0" applyFill="1" applyBorder="1"/>
    <xf numFmtId="0" fontId="1" fillId="35" borderId="3" xfId="0" applyFont="1" applyFill="1" applyBorder="1"/>
    <xf numFmtId="0" fontId="1" fillId="35" borderId="4" xfId="0" applyFont="1" applyFill="1" applyBorder="1"/>
    <xf numFmtId="0" fontId="1" fillId="35" borderId="5" xfId="0" applyFont="1" applyFill="1" applyBorder="1"/>
    <xf numFmtId="0" fontId="29" fillId="34" borderId="3" xfId="0" applyFont="1" applyFill="1" applyBorder="1"/>
    <xf numFmtId="0" fontId="0" fillId="34" borderId="4" xfId="0" applyFill="1" applyBorder="1"/>
    <xf numFmtId="0" fontId="0" fillId="34" borderId="5" xfId="0" applyFill="1" applyBorder="1"/>
    <xf numFmtId="0" fontId="1" fillId="0" borderId="11" xfId="0" applyFont="1" applyBorder="1" applyAlignment="1"/>
    <xf numFmtId="0" fontId="1" fillId="0" borderId="13" xfId="0" applyFont="1" applyBorder="1" applyAlignment="1"/>
    <xf numFmtId="0" fontId="1" fillId="0" borderId="12" xfId="0" applyFont="1" applyBorder="1" applyAlignment="1"/>
    <xf numFmtId="0" fontId="2" fillId="39" borderId="9" xfId="1" applyFill="1" applyBorder="1"/>
    <xf numFmtId="0" fontId="3" fillId="40" borderId="5" xfId="1" applyFont="1" applyFill="1" applyBorder="1" applyAlignment="1">
      <alignment horizontal="left"/>
    </xf>
    <xf numFmtId="0" fontId="0" fillId="35" borderId="4" xfId="0" applyFill="1" applyBorder="1"/>
    <xf numFmtId="0" fontId="0" fillId="0" borderId="0" xfId="0" applyFill="1"/>
    <xf numFmtId="0" fontId="30" fillId="0" borderId="0" xfId="0" applyFont="1"/>
    <xf numFmtId="0" fontId="8" fillId="0" borderId="11" xfId="0" applyFont="1" applyBorder="1"/>
    <xf numFmtId="0" fontId="31" fillId="0" borderId="11" xfId="0" applyFont="1" applyBorder="1"/>
    <xf numFmtId="0" fontId="32" fillId="0" borderId="11" xfId="0" applyFont="1" applyBorder="1"/>
    <xf numFmtId="0" fontId="0" fillId="13" borderId="3" xfId="0" applyFill="1" applyBorder="1"/>
    <xf numFmtId="0" fontId="0" fillId="13" borderId="4" xfId="0" applyFill="1" applyBorder="1"/>
    <xf numFmtId="0" fontId="0" fillId="13" borderId="5" xfId="0" applyFill="1" applyBorder="1"/>
    <xf numFmtId="0" fontId="0" fillId="41" borderId="3" xfId="0" applyFill="1" applyBorder="1"/>
    <xf numFmtId="0" fontId="0" fillId="41" borderId="4" xfId="0" applyFill="1" applyBorder="1"/>
    <xf numFmtId="0" fontId="0" fillId="41" borderId="5" xfId="0" applyFill="1" applyBorder="1"/>
    <xf numFmtId="0" fontId="0" fillId="38" borderId="3" xfId="0" applyFill="1" applyBorder="1"/>
    <xf numFmtId="0" fontId="0" fillId="38" borderId="4" xfId="0" applyFill="1" applyBorder="1"/>
    <xf numFmtId="0" fontId="0" fillId="38" borderId="5" xfId="0" applyFill="1" applyBorder="1"/>
    <xf numFmtId="0" fontId="1" fillId="0" borderId="11" xfId="0" applyFont="1" applyBorder="1"/>
    <xf numFmtId="0" fontId="2" fillId="42" borderId="3" xfId="2" applyFont="1" applyFill="1" applyBorder="1"/>
    <xf numFmtId="0" fontId="2" fillId="42" borderId="5" xfId="2" applyFont="1" applyFill="1" applyBorder="1"/>
    <xf numFmtId="0" fontId="3" fillId="0" borderId="3" xfId="2" applyFont="1" applyFill="1" applyBorder="1" applyAlignment="1">
      <alignment horizontal="center"/>
    </xf>
    <xf numFmtId="0" fontId="3" fillId="0" borderId="4" xfId="2" applyFont="1" applyFill="1" applyBorder="1" applyAlignment="1">
      <alignment horizontal="center"/>
    </xf>
    <xf numFmtId="0" fontId="3" fillId="5" borderId="1" xfId="1" applyNumberFormat="1" applyFont="1" applyFill="1" applyBorder="1"/>
    <xf numFmtId="0" fontId="21" fillId="43" borderId="3" xfId="1" applyNumberFormat="1" applyFont="1" applyFill="1" applyBorder="1"/>
    <xf numFmtId="0" fontId="21" fillId="43" borderId="4" xfId="1" applyNumberFormat="1" applyFont="1" applyFill="1" applyBorder="1"/>
    <xf numFmtId="0" fontId="21" fillId="43" borderId="5" xfId="1" applyNumberFormat="1" applyFont="1" applyFill="1" applyBorder="1"/>
    <xf numFmtId="0" fontId="2" fillId="0" borderId="10" xfId="1" applyFont="1" applyBorder="1"/>
    <xf numFmtId="0" fontId="26" fillId="0" borderId="23" xfId="0" applyFont="1" applyBorder="1" applyAlignment="1">
      <alignment vertical="center" wrapText="1"/>
    </xf>
    <xf numFmtId="0" fontId="26" fillId="0" borderId="23" xfId="0" applyFont="1" applyBorder="1" applyAlignment="1">
      <alignment horizontal="left" vertical="center" wrapText="1"/>
    </xf>
    <xf numFmtId="0" fontId="26" fillId="0" borderId="23" xfId="0" applyFont="1" applyBorder="1" applyAlignment="1">
      <alignment horizontal="right" vertical="center" wrapText="1"/>
    </xf>
    <xf numFmtId="0" fontId="1" fillId="27" borderId="13" xfId="0" applyFont="1" applyFill="1" applyBorder="1" applyAlignment="1">
      <alignment horizontal="center"/>
    </xf>
    <xf numFmtId="0" fontId="1" fillId="27" borderId="12" xfId="0" applyFont="1" applyFill="1" applyBorder="1" applyAlignment="1">
      <alignment horizontal="center"/>
    </xf>
    <xf numFmtId="0" fontId="1" fillId="27" borderId="0" xfId="0" applyFont="1" applyFill="1" applyBorder="1" applyAlignment="1">
      <alignment horizontal="center"/>
    </xf>
    <xf numFmtId="0" fontId="1" fillId="27" borderId="11" xfId="0" applyFont="1" applyFill="1" applyBorder="1" applyAlignment="1">
      <alignment horizontal="center"/>
    </xf>
    <xf numFmtId="0" fontId="1" fillId="27" borderId="8" xfId="0" applyFont="1" applyFill="1" applyBorder="1" applyAlignment="1">
      <alignment horizontal="center"/>
    </xf>
    <xf numFmtId="0" fontId="23" fillId="14" borderId="8" xfId="1" applyFont="1" applyFill="1" applyBorder="1" applyAlignment="1">
      <alignment horizontal="left" wrapText="1"/>
    </xf>
    <xf numFmtId="0" fontId="23" fillId="14" borderId="0" xfId="1" applyFont="1" applyFill="1" applyBorder="1" applyAlignment="1">
      <alignment horizontal="left" wrapText="1"/>
    </xf>
    <xf numFmtId="0" fontId="23" fillId="14" borderId="9" xfId="1" applyFont="1" applyFill="1" applyBorder="1" applyAlignment="1">
      <alignment horizontal="left" wrapText="1"/>
    </xf>
    <xf numFmtId="0" fontId="23" fillId="14" borderId="6" xfId="1" applyFont="1" applyFill="1" applyBorder="1" applyAlignment="1">
      <alignment horizontal="left" wrapText="1"/>
    </xf>
    <xf numFmtId="0" fontId="23" fillId="14" borderId="1" xfId="1" applyFont="1" applyFill="1" applyBorder="1" applyAlignment="1">
      <alignment horizontal="left" wrapText="1"/>
    </xf>
    <xf numFmtId="0" fontId="23" fillId="14" borderId="7" xfId="1" applyFont="1" applyFill="1" applyBorder="1" applyAlignment="1">
      <alignment horizontal="left" wrapText="1"/>
    </xf>
    <xf numFmtId="0" fontId="21" fillId="15" borderId="0" xfId="1" applyFont="1" applyFill="1" applyBorder="1" applyAlignment="1">
      <alignment horizontal="center"/>
    </xf>
    <xf numFmtId="0" fontId="21" fillId="15" borderId="9" xfId="1" applyFont="1" applyFill="1" applyBorder="1" applyAlignment="1">
      <alignment horizontal="center"/>
    </xf>
    <xf numFmtId="0" fontId="21" fillId="15" borderId="15" xfId="1" applyFont="1" applyFill="1" applyBorder="1" applyAlignment="1">
      <alignment horizontal="center"/>
    </xf>
    <xf numFmtId="0" fontId="21" fillId="15" borderId="16" xfId="1" applyFont="1" applyFill="1" applyBorder="1" applyAlignment="1">
      <alignment horizontal="center"/>
    </xf>
    <xf numFmtId="0" fontId="21" fillId="15" borderId="17" xfId="1" applyFont="1" applyFill="1" applyBorder="1" applyAlignment="1">
      <alignment horizontal="center"/>
    </xf>
    <xf numFmtId="0" fontId="23" fillId="15" borderId="8" xfId="1" applyFont="1" applyFill="1" applyBorder="1" applyAlignment="1">
      <alignment horizontal="center" vertical="center" wrapText="1"/>
    </xf>
    <xf numFmtId="0" fontId="23" fillId="15" borderId="9" xfId="1" applyFont="1" applyFill="1" applyBorder="1" applyAlignment="1">
      <alignment horizontal="center" vertical="center" wrapText="1"/>
    </xf>
    <xf numFmtId="0" fontId="23" fillId="15" borderId="6" xfId="1" applyFont="1" applyFill="1" applyBorder="1" applyAlignment="1">
      <alignment horizontal="center" vertical="center" wrapText="1"/>
    </xf>
    <xf numFmtId="0" fontId="23" fillId="15" borderId="7" xfId="1" applyFont="1" applyFill="1" applyBorder="1" applyAlignment="1">
      <alignment horizontal="center" vertical="center" wrapText="1"/>
    </xf>
    <xf numFmtId="0" fontId="2" fillId="24" borderId="8" xfId="1" applyFont="1" applyFill="1" applyBorder="1" applyAlignment="1">
      <alignment horizontal="left" wrapText="1"/>
    </xf>
    <xf numFmtId="0" fontId="2" fillId="24" borderId="0" xfId="1" applyFont="1" applyFill="1" applyBorder="1" applyAlignment="1">
      <alignment horizontal="left" wrapText="1"/>
    </xf>
    <xf numFmtId="0" fontId="2" fillId="24" borderId="9" xfId="1" applyFont="1" applyFill="1" applyBorder="1" applyAlignment="1">
      <alignment horizontal="left" wrapText="1"/>
    </xf>
    <xf numFmtId="0" fontId="2" fillId="24" borderId="6" xfId="1" applyFont="1" applyFill="1" applyBorder="1" applyAlignment="1">
      <alignment horizontal="left" wrapText="1"/>
    </xf>
    <xf numFmtId="0" fontId="2" fillId="24" borderId="1" xfId="1" applyFont="1" applyFill="1" applyBorder="1" applyAlignment="1">
      <alignment horizontal="left" wrapText="1"/>
    </xf>
    <xf numFmtId="0" fontId="2" fillId="24" borderId="7" xfId="1" applyFont="1" applyFill="1" applyBorder="1" applyAlignment="1">
      <alignment horizontal="left" wrapText="1"/>
    </xf>
    <xf numFmtId="0" fontId="21" fillId="26" borderId="6" xfId="1" applyFont="1" applyFill="1" applyBorder="1" applyAlignment="1">
      <alignment horizontal="center"/>
    </xf>
    <xf numFmtId="0" fontId="21" fillId="26" borderId="1" xfId="1" applyFont="1" applyFill="1" applyBorder="1" applyAlignment="1">
      <alignment horizontal="center"/>
    </xf>
    <xf numFmtId="0" fontId="21" fillId="26" borderId="7" xfId="1" applyFont="1" applyFill="1" applyBorder="1" applyAlignment="1">
      <alignment horizontal="center"/>
    </xf>
    <xf numFmtId="0" fontId="3" fillId="0" borderId="3" xfId="1" applyFont="1" applyBorder="1" applyAlignment="1">
      <alignment horizontal="center"/>
    </xf>
    <xf numFmtId="0" fontId="3" fillId="0" borderId="4" xfId="1" applyFont="1" applyBorder="1" applyAlignment="1">
      <alignment horizontal="center"/>
    </xf>
    <xf numFmtId="0" fontId="3" fillId="0" borderId="5" xfId="1"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0" fontId="7" fillId="0" borderId="5" xfId="0" applyFont="1" applyBorder="1" applyAlignment="1">
      <alignment horizontal="center"/>
    </xf>
    <xf numFmtId="0" fontId="1" fillId="0" borderId="11" xfId="0" applyFont="1" applyBorder="1" applyAlignment="1">
      <alignment horizontal="center"/>
    </xf>
    <xf numFmtId="0" fontId="1" fillId="0" borderId="6" xfId="0" applyFont="1" applyBorder="1" applyAlignment="1">
      <alignment horizontal="center"/>
    </xf>
    <xf numFmtId="0" fontId="1" fillId="0" borderId="14" xfId="0" applyFont="1" applyBorder="1" applyAlignment="1">
      <alignment horizontal="center"/>
    </xf>
    <xf numFmtId="0" fontId="1" fillId="0" borderId="22" xfId="0" applyFont="1" applyBorder="1" applyAlignment="1">
      <alignment horizontal="center"/>
    </xf>
    <xf numFmtId="0" fontId="1" fillId="0" borderId="13" xfId="0" applyFont="1" applyBorder="1" applyAlignment="1">
      <alignment horizontal="center"/>
    </xf>
    <xf numFmtId="0" fontId="1" fillId="0" borderId="1" xfId="0" applyFont="1" applyBorder="1" applyAlignment="1">
      <alignment horizontal="center"/>
    </xf>
    <xf numFmtId="2" fontId="0" fillId="27" borderId="0" xfId="0" applyNumberFormat="1" applyFill="1" applyBorder="1"/>
    <xf numFmtId="2" fontId="0" fillId="27" borderId="9" xfId="0" applyNumberFormat="1" applyFill="1" applyBorder="1"/>
  </cellXfs>
  <cellStyles count="3">
    <cellStyle name="Normal" xfId="0" builtinId="0"/>
    <cellStyle name="Normal 2" xfId="1"/>
    <cellStyle name="Normal 2 2" xfId="2"/>
  </cellStyles>
  <dxfs count="7">
    <dxf>
      <fill>
        <patternFill>
          <bgColor rgb="FF92D050"/>
        </patternFill>
      </fill>
    </dxf>
    <dxf>
      <font>
        <b/>
        <i val="0"/>
        <color theme="7"/>
      </font>
    </dxf>
    <dxf>
      <fill>
        <patternFill>
          <bgColor theme="7" tint="0.79998168889431442"/>
        </patternFill>
      </fill>
    </dxf>
    <dxf>
      <fill>
        <patternFill>
          <bgColor theme="8" tint="0.79998168889431442"/>
        </patternFill>
      </fill>
    </dxf>
    <dxf>
      <fill>
        <patternFill>
          <bgColor theme="8" tint="0.79998168889431442"/>
        </patternFill>
      </fill>
    </dxf>
    <dxf>
      <fill>
        <patternFill>
          <bgColor theme="9" tint="0.79998168889431442"/>
        </patternFill>
      </fill>
    </dxf>
    <dxf>
      <font>
        <color theme="1"/>
      </font>
      <fill>
        <patternFill>
          <bgColor theme="2" tint="-9.9948118533890809E-2"/>
        </patternFill>
      </fill>
    </dxf>
  </dxfs>
  <tableStyles count="0" defaultTableStyle="TableStyleMedium2" defaultPivotStyle="PivotStyleLight16"/>
  <colors>
    <mruColors>
      <color rgb="FFF6F18A"/>
      <color rgb="FF00C9C4"/>
      <color rgb="FFF06298"/>
      <color rgb="FFFF8B8B"/>
      <color rgb="FFBEE2F8"/>
      <color rgb="FFF9BDD4"/>
      <color rgb="FFEEE13A"/>
      <color rgb="FFFCFADC"/>
      <color rgb="FFCDBDF9"/>
      <color rgb="FFF1E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FU!$B$29</c:f>
              <c:strCache>
                <c:ptCount val="1"/>
                <c:pt idx="0">
                  <c:v>Cattle</c:v>
                </c:pt>
              </c:strCache>
            </c:strRef>
          </c:tx>
          <c:spPr>
            <a:solidFill>
              <a:schemeClr val="accent1"/>
            </a:solidFill>
            <a:ln>
              <a:noFill/>
            </a:ln>
            <a:effectLst/>
          </c:spPr>
          <c:invertIfNegative val="0"/>
          <c:cat>
            <c:numRef>
              <c:f>FU!$A$30:$A$78</c:f>
              <c:numCache>
                <c:formatCode>General</c:formatCode>
                <c:ptCount val="49"/>
                <c:pt idx="0">
                  <c:v>0</c:v>
                </c:pt>
                <c:pt idx="6">
                  <c:v>6</c:v>
                </c:pt>
                <c:pt idx="12">
                  <c:v>12</c:v>
                </c:pt>
                <c:pt idx="18">
                  <c:v>18</c:v>
                </c:pt>
                <c:pt idx="24">
                  <c:v>24</c:v>
                </c:pt>
                <c:pt idx="30">
                  <c:v>30</c:v>
                </c:pt>
                <c:pt idx="36">
                  <c:v>36</c:v>
                </c:pt>
                <c:pt idx="42">
                  <c:v>42</c:v>
                </c:pt>
                <c:pt idx="48">
                  <c:v>48</c:v>
                </c:pt>
              </c:numCache>
            </c:numRef>
          </c:cat>
          <c:val>
            <c:numRef>
              <c:f>FU!$B$30:$B$78</c:f>
              <c:numCache>
                <c:formatCode>General</c:formatCode>
                <c:ptCount val="49"/>
                <c:pt idx="7">
                  <c:v>100</c:v>
                </c:pt>
                <c:pt idx="8">
                  <c:v>100</c:v>
                </c:pt>
                <c:pt idx="9">
                  <c:v>100</c:v>
                </c:pt>
                <c:pt idx="10">
                  <c:v>100</c:v>
                </c:pt>
                <c:pt idx="12">
                  <c:v>100</c:v>
                </c:pt>
                <c:pt idx="13">
                  <c:v>100</c:v>
                </c:pt>
                <c:pt idx="14">
                  <c:v>100</c:v>
                </c:pt>
                <c:pt idx="15">
                  <c:v>100</c:v>
                </c:pt>
                <c:pt idx="16">
                  <c:v>100</c:v>
                </c:pt>
                <c:pt idx="17">
                  <c:v>100</c:v>
                </c:pt>
                <c:pt idx="18">
                  <c:v>100</c:v>
                </c:pt>
                <c:pt idx="24">
                  <c:v>66.666666666666657</c:v>
                </c:pt>
                <c:pt idx="25">
                  <c:v>66.666666666666657</c:v>
                </c:pt>
                <c:pt idx="26">
                  <c:v>66.666666666666657</c:v>
                </c:pt>
                <c:pt idx="27">
                  <c:v>66.666666666666657</c:v>
                </c:pt>
                <c:pt idx="28">
                  <c:v>66.666666666666657</c:v>
                </c:pt>
                <c:pt idx="29">
                  <c:v>66.666666666666657</c:v>
                </c:pt>
                <c:pt idx="30">
                  <c:v>66.666666666666657</c:v>
                </c:pt>
                <c:pt idx="31">
                  <c:v>66.666666666666657</c:v>
                </c:pt>
                <c:pt idx="32">
                  <c:v>66.666666666666657</c:v>
                </c:pt>
                <c:pt idx="33">
                  <c:v>66.666666666666657</c:v>
                </c:pt>
                <c:pt idx="34">
                  <c:v>66.666666666666657</c:v>
                </c:pt>
                <c:pt idx="35">
                  <c:v>66.666666666666657</c:v>
                </c:pt>
                <c:pt idx="36">
                  <c:v>66.666666666666657</c:v>
                </c:pt>
                <c:pt idx="37">
                  <c:v>50</c:v>
                </c:pt>
                <c:pt idx="38">
                  <c:v>50</c:v>
                </c:pt>
                <c:pt idx="39">
                  <c:v>50</c:v>
                </c:pt>
                <c:pt idx="40">
                  <c:v>50</c:v>
                </c:pt>
                <c:pt idx="41">
                  <c:v>50</c:v>
                </c:pt>
                <c:pt idx="42">
                  <c:v>50</c:v>
                </c:pt>
                <c:pt idx="43">
                  <c:v>50</c:v>
                </c:pt>
                <c:pt idx="44">
                  <c:v>50</c:v>
                </c:pt>
                <c:pt idx="45">
                  <c:v>50</c:v>
                </c:pt>
                <c:pt idx="46">
                  <c:v>50</c:v>
                </c:pt>
                <c:pt idx="47">
                  <c:v>50</c:v>
                </c:pt>
                <c:pt idx="48">
                  <c:v>50</c:v>
                </c:pt>
              </c:numCache>
            </c:numRef>
          </c:val>
          <c:extLst>
            <c:ext xmlns:c16="http://schemas.microsoft.com/office/drawing/2014/chart" uri="{C3380CC4-5D6E-409C-BE32-E72D297353CC}">
              <c16:uniqueId val="{00000000-AC05-45E4-BFC1-F95D69855A89}"/>
            </c:ext>
          </c:extLst>
        </c:ser>
        <c:dLbls>
          <c:showLegendKey val="0"/>
          <c:showVal val="0"/>
          <c:showCatName val="0"/>
          <c:showSerName val="0"/>
          <c:showPercent val="0"/>
          <c:showBubbleSize val="0"/>
        </c:dLbls>
        <c:gapWidth val="0"/>
        <c:overlap val="1"/>
        <c:axId val="304981600"/>
        <c:axId val="304974112"/>
      </c:barChart>
      <c:catAx>
        <c:axId val="30498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04974112"/>
        <c:crosses val="autoZero"/>
        <c:auto val="1"/>
        <c:lblAlgn val="ctr"/>
        <c:lblOffset val="100"/>
        <c:noMultiLvlLbl val="0"/>
      </c:catAx>
      <c:valAx>
        <c:axId val="304974112"/>
        <c:scaling>
          <c:orientation val="minMax"/>
          <c:max val="1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049816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FU!$C$29</c:f>
              <c:strCache>
                <c:ptCount val="1"/>
                <c:pt idx="0">
                  <c:v>Caprines</c:v>
                </c:pt>
              </c:strCache>
            </c:strRef>
          </c:tx>
          <c:spPr>
            <a:solidFill>
              <a:schemeClr val="accent6"/>
            </a:solidFill>
            <a:ln>
              <a:noFill/>
            </a:ln>
            <a:effectLst/>
          </c:spPr>
          <c:invertIfNegative val="0"/>
          <c:cat>
            <c:numRef>
              <c:f>FU!$A$30:$A$72</c:f>
              <c:numCache>
                <c:formatCode>General</c:formatCode>
                <c:ptCount val="43"/>
                <c:pt idx="0">
                  <c:v>0</c:v>
                </c:pt>
                <c:pt idx="6">
                  <c:v>6</c:v>
                </c:pt>
                <c:pt idx="12">
                  <c:v>12</c:v>
                </c:pt>
                <c:pt idx="18">
                  <c:v>18</c:v>
                </c:pt>
                <c:pt idx="24">
                  <c:v>24</c:v>
                </c:pt>
                <c:pt idx="30">
                  <c:v>30</c:v>
                </c:pt>
                <c:pt idx="36">
                  <c:v>36</c:v>
                </c:pt>
                <c:pt idx="42">
                  <c:v>42</c:v>
                </c:pt>
              </c:numCache>
            </c:numRef>
          </c:cat>
          <c:val>
            <c:numRef>
              <c:f>FU!$C$30:$C$72</c:f>
              <c:numCache>
                <c:formatCode>General</c:formatCode>
                <c:ptCount val="43"/>
                <c:pt idx="6">
                  <c:v>0</c:v>
                </c:pt>
                <c:pt idx="7">
                  <c:v>0</c:v>
                </c:pt>
                <c:pt idx="8">
                  <c:v>0</c:v>
                </c:pt>
                <c:pt idx="9">
                  <c:v>0</c:v>
                </c:pt>
                <c:pt idx="10">
                  <c:v>0</c:v>
                </c:pt>
                <c:pt idx="13">
                  <c:v>0</c:v>
                </c:pt>
                <c:pt idx="14">
                  <c:v>0</c:v>
                </c:pt>
                <c:pt idx="15">
                  <c:v>0</c:v>
                </c:pt>
                <c:pt idx="16">
                  <c:v>0</c:v>
                </c:pt>
                <c:pt idx="18">
                  <c:v>0</c:v>
                </c:pt>
                <c:pt idx="19">
                  <c:v>0</c:v>
                </c:pt>
                <c:pt idx="20">
                  <c:v>0</c:v>
                </c:pt>
                <c:pt idx="21">
                  <c:v>0</c:v>
                </c:pt>
                <c:pt idx="22">
                  <c:v>0</c:v>
                </c:pt>
                <c:pt idx="23">
                  <c:v>0</c:v>
                </c:pt>
                <c:pt idx="24">
                  <c:v>0</c:v>
                </c:pt>
                <c:pt idx="25">
                  <c:v>0</c:v>
                </c:pt>
                <c:pt idx="26">
                  <c:v>0</c:v>
                </c:pt>
                <c:pt idx="27">
                  <c:v>0</c:v>
                </c:pt>
                <c:pt idx="28">
                  <c:v>0</c:v>
                </c:pt>
                <c:pt idx="30">
                  <c:v>0</c:v>
                </c:pt>
                <c:pt idx="31">
                  <c:v>0</c:v>
                </c:pt>
                <c:pt idx="32">
                  <c:v>0</c:v>
                </c:pt>
                <c:pt idx="33">
                  <c:v>0</c:v>
                </c:pt>
                <c:pt idx="34">
                  <c:v>0</c:v>
                </c:pt>
                <c:pt idx="35">
                  <c:v>0</c:v>
                </c:pt>
                <c:pt idx="36">
                  <c:v>0</c:v>
                </c:pt>
                <c:pt idx="37">
                  <c:v>0</c:v>
                </c:pt>
                <c:pt idx="38">
                  <c:v>0</c:v>
                </c:pt>
                <c:pt idx="39">
                  <c:v>0</c:v>
                </c:pt>
                <c:pt idx="40">
                  <c:v>0</c:v>
                </c:pt>
                <c:pt idx="41">
                  <c:v>0</c:v>
                </c:pt>
                <c:pt idx="42">
                  <c:v>0</c:v>
                </c:pt>
              </c:numCache>
            </c:numRef>
          </c:val>
          <c:extLst>
            <c:ext xmlns:c16="http://schemas.microsoft.com/office/drawing/2014/chart" uri="{C3380CC4-5D6E-409C-BE32-E72D297353CC}">
              <c16:uniqueId val="{00000000-9433-459F-9FD2-E03B1B9B79F5}"/>
            </c:ext>
          </c:extLst>
        </c:ser>
        <c:dLbls>
          <c:showLegendKey val="0"/>
          <c:showVal val="0"/>
          <c:showCatName val="0"/>
          <c:showSerName val="0"/>
          <c:showPercent val="0"/>
          <c:showBubbleSize val="0"/>
        </c:dLbls>
        <c:gapWidth val="0"/>
        <c:overlap val="1"/>
        <c:axId val="304981600"/>
        <c:axId val="304974112"/>
      </c:barChart>
      <c:catAx>
        <c:axId val="30498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04974112"/>
        <c:crosses val="autoZero"/>
        <c:auto val="1"/>
        <c:lblAlgn val="ctr"/>
        <c:lblOffset val="100"/>
        <c:noMultiLvlLbl val="0"/>
      </c:catAx>
      <c:valAx>
        <c:axId val="304974112"/>
        <c:scaling>
          <c:orientation val="minMax"/>
          <c:max val="1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049816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FU!$D$29</c:f>
              <c:strCache>
                <c:ptCount val="1"/>
                <c:pt idx="0">
                  <c:v>Pigs</c:v>
                </c:pt>
              </c:strCache>
            </c:strRef>
          </c:tx>
          <c:spPr>
            <a:solidFill>
              <a:schemeClr val="accent2"/>
            </a:solidFill>
            <a:ln>
              <a:noFill/>
            </a:ln>
            <a:effectLst/>
          </c:spPr>
          <c:invertIfNegative val="0"/>
          <c:cat>
            <c:numRef>
              <c:f>FU!$A$30:$A$72</c:f>
              <c:numCache>
                <c:formatCode>General</c:formatCode>
                <c:ptCount val="43"/>
                <c:pt idx="0">
                  <c:v>0</c:v>
                </c:pt>
                <c:pt idx="6">
                  <c:v>6</c:v>
                </c:pt>
                <c:pt idx="12">
                  <c:v>12</c:v>
                </c:pt>
                <c:pt idx="18">
                  <c:v>18</c:v>
                </c:pt>
                <c:pt idx="24">
                  <c:v>24</c:v>
                </c:pt>
                <c:pt idx="30">
                  <c:v>30</c:v>
                </c:pt>
                <c:pt idx="36">
                  <c:v>36</c:v>
                </c:pt>
                <c:pt idx="42">
                  <c:v>42</c:v>
                </c:pt>
              </c:numCache>
            </c:numRef>
          </c:cat>
          <c:val>
            <c:numRef>
              <c:f>FU!$D$30:$D$72</c:f>
              <c:numCache>
                <c:formatCode>General</c:formatCode>
                <c:ptCount val="43"/>
                <c:pt idx="12">
                  <c:v>0</c:v>
                </c:pt>
                <c:pt idx="24">
                  <c:v>0</c:v>
                </c:pt>
                <c:pt idx="25">
                  <c:v>0</c:v>
                </c:pt>
                <c:pt idx="26">
                  <c:v>0</c:v>
                </c:pt>
                <c:pt idx="27">
                  <c:v>0</c:v>
                </c:pt>
                <c:pt idx="28">
                  <c:v>0</c:v>
                </c:pt>
                <c:pt idx="29">
                  <c:v>0</c:v>
                </c:pt>
                <c:pt idx="30">
                  <c:v>0</c:v>
                </c:pt>
                <c:pt idx="31">
                  <c:v>0</c:v>
                </c:pt>
                <c:pt idx="32">
                  <c:v>0</c:v>
                </c:pt>
                <c:pt idx="33">
                  <c:v>0</c:v>
                </c:pt>
                <c:pt idx="34">
                  <c:v>0</c:v>
                </c:pt>
                <c:pt idx="35">
                  <c:v>0</c:v>
                </c:pt>
                <c:pt idx="36">
                  <c:v>0</c:v>
                </c:pt>
                <c:pt idx="42">
                  <c:v>0</c:v>
                </c:pt>
              </c:numCache>
            </c:numRef>
          </c:val>
          <c:extLst>
            <c:ext xmlns:c16="http://schemas.microsoft.com/office/drawing/2014/chart" uri="{C3380CC4-5D6E-409C-BE32-E72D297353CC}">
              <c16:uniqueId val="{00000000-E4D6-496D-B872-8BA919C59CF7}"/>
            </c:ext>
          </c:extLst>
        </c:ser>
        <c:dLbls>
          <c:showLegendKey val="0"/>
          <c:showVal val="0"/>
          <c:showCatName val="0"/>
          <c:showSerName val="0"/>
          <c:showPercent val="0"/>
          <c:showBubbleSize val="0"/>
        </c:dLbls>
        <c:gapWidth val="0"/>
        <c:overlap val="1"/>
        <c:axId val="304981600"/>
        <c:axId val="304974112"/>
      </c:barChart>
      <c:catAx>
        <c:axId val="30498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04974112"/>
        <c:crosses val="autoZero"/>
        <c:auto val="1"/>
        <c:lblAlgn val="ctr"/>
        <c:lblOffset val="100"/>
        <c:noMultiLvlLbl val="0"/>
      </c:catAx>
      <c:valAx>
        <c:axId val="304974112"/>
        <c:scaling>
          <c:orientation val="minMax"/>
          <c:max val="1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049816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tx>
            <c:strRef>
              <c:f>FU!$E$29</c:f>
              <c:strCache>
                <c:ptCount val="1"/>
                <c:pt idx="0">
                  <c:v>Horses</c:v>
                </c:pt>
              </c:strCache>
            </c:strRef>
          </c:tx>
          <c:spPr>
            <a:solidFill>
              <a:schemeClr val="accent4"/>
            </a:solidFill>
            <a:ln>
              <a:noFill/>
            </a:ln>
            <a:effectLst/>
          </c:spPr>
          <c:invertIfNegative val="0"/>
          <c:cat>
            <c:numRef>
              <c:f>FU!$A$30:$A$72</c:f>
              <c:numCache>
                <c:formatCode>General</c:formatCode>
                <c:ptCount val="43"/>
                <c:pt idx="0">
                  <c:v>0</c:v>
                </c:pt>
                <c:pt idx="6">
                  <c:v>6</c:v>
                </c:pt>
                <c:pt idx="12">
                  <c:v>12</c:v>
                </c:pt>
                <c:pt idx="18">
                  <c:v>18</c:v>
                </c:pt>
                <c:pt idx="24">
                  <c:v>24</c:v>
                </c:pt>
                <c:pt idx="30">
                  <c:v>30</c:v>
                </c:pt>
                <c:pt idx="36">
                  <c:v>36</c:v>
                </c:pt>
                <c:pt idx="42">
                  <c:v>42</c:v>
                </c:pt>
              </c:numCache>
            </c:numRef>
          </c:cat>
          <c:val>
            <c:numRef>
              <c:f>FU!$E$30:$E$72</c:f>
              <c:numCache>
                <c:formatCode>General</c:formatCode>
                <c:ptCount val="43"/>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36">
                  <c:v>100</c:v>
                </c:pt>
                <c:pt idx="37">
                  <c:v>100</c:v>
                </c:pt>
                <c:pt idx="38">
                  <c:v>100</c:v>
                </c:pt>
                <c:pt idx="39">
                  <c:v>100</c:v>
                </c:pt>
                <c:pt idx="40">
                  <c:v>100</c:v>
                </c:pt>
                <c:pt idx="41">
                  <c:v>100</c:v>
                </c:pt>
                <c:pt idx="42">
                  <c:v>100</c:v>
                </c:pt>
              </c:numCache>
            </c:numRef>
          </c:val>
          <c:extLst>
            <c:ext xmlns:c16="http://schemas.microsoft.com/office/drawing/2014/chart" uri="{C3380CC4-5D6E-409C-BE32-E72D297353CC}">
              <c16:uniqueId val="{00000000-D35C-463C-B5A2-04C3719B5E62}"/>
            </c:ext>
          </c:extLst>
        </c:ser>
        <c:dLbls>
          <c:showLegendKey val="0"/>
          <c:showVal val="0"/>
          <c:showCatName val="0"/>
          <c:showSerName val="0"/>
          <c:showPercent val="0"/>
          <c:showBubbleSize val="0"/>
        </c:dLbls>
        <c:gapWidth val="0"/>
        <c:overlap val="1"/>
        <c:axId val="304981600"/>
        <c:axId val="304974112"/>
      </c:barChart>
      <c:catAx>
        <c:axId val="30498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04974112"/>
        <c:crosses val="autoZero"/>
        <c:auto val="1"/>
        <c:lblAlgn val="ctr"/>
        <c:lblOffset val="100"/>
        <c:noMultiLvlLbl val="0"/>
      </c:catAx>
      <c:valAx>
        <c:axId val="304974112"/>
        <c:scaling>
          <c:orientation val="minMax"/>
          <c:max val="10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3049816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37</xdr:col>
      <xdr:colOff>342584</xdr:colOff>
      <xdr:row>14</xdr:row>
      <xdr:rowOff>85635</xdr:rowOff>
    </xdr:from>
    <xdr:to>
      <xdr:col>40</xdr:col>
      <xdr:colOff>371474</xdr:colOff>
      <xdr:row>23</xdr:row>
      <xdr:rowOff>112231</xdr:rowOff>
    </xdr:to>
    <xdr:pic>
      <xdr:nvPicPr>
        <xdr:cNvPr id="7" name="Picture 6"/>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4325"/>
        <a:stretch/>
      </xdr:blipFill>
      <xdr:spPr bwMode="auto">
        <a:xfrm>
          <a:off x="14439584" y="2352585"/>
          <a:ext cx="1305240" cy="14839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395287</xdr:colOff>
      <xdr:row>0</xdr:row>
      <xdr:rowOff>185737</xdr:rowOff>
    </xdr:from>
    <xdr:to>
      <xdr:col>31</xdr:col>
      <xdr:colOff>133350</xdr:colOff>
      <xdr:row>13</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342900</xdr:colOff>
      <xdr:row>14</xdr:row>
      <xdr:rowOff>47625</xdr:rowOff>
    </xdr:from>
    <xdr:to>
      <xdr:col>31</xdr:col>
      <xdr:colOff>80963</xdr:colOff>
      <xdr:row>26</xdr:row>
      <xdr:rowOff>128588</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31</xdr:col>
      <xdr:colOff>371475</xdr:colOff>
      <xdr:row>0</xdr:row>
      <xdr:rowOff>123825</xdr:rowOff>
    </xdr:from>
    <xdr:to>
      <xdr:col>41</xdr:col>
      <xdr:colOff>109538</xdr:colOff>
      <xdr:row>12</xdr:row>
      <xdr:rowOff>128588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32</xdr:col>
      <xdr:colOff>66675</xdr:colOff>
      <xdr:row>14</xdr:row>
      <xdr:rowOff>57150</xdr:rowOff>
    </xdr:from>
    <xdr:to>
      <xdr:col>41</xdr:col>
      <xdr:colOff>252413</xdr:colOff>
      <xdr:row>26</xdr:row>
      <xdr:rowOff>138113</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999"/>
  <sheetViews>
    <sheetView tabSelected="1" topLeftCell="O1" zoomScaleNormal="100" workbookViewId="0">
      <pane ySplit="1" topLeftCell="A2" activePane="bottomLeft" state="frozen"/>
      <selection pane="bottomLeft" activeCell="V14" sqref="V14"/>
    </sheetView>
  </sheetViews>
  <sheetFormatPr defaultRowHeight="15" x14ac:dyDescent="0.25"/>
  <cols>
    <col min="1" max="1" width="6.7109375" style="12" customWidth="1"/>
    <col min="2" max="3" width="6.7109375" style="24" customWidth="1"/>
    <col min="4" max="4" width="9.7109375" style="114" hidden="1" customWidth="1"/>
    <col min="5" max="5" width="9.7109375" style="69" hidden="1" customWidth="1"/>
    <col min="6" max="6" width="9.7109375" style="24" hidden="1" customWidth="1"/>
    <col min="7" max="7" width="9.7109375" style="15" hidden="1" customWidth="1"/>
    <col min="8" max="8" width="5.7109375" style="12" customWidth="1"/>
    <col min="9" max="9" width="6.7109375" style="13" customWidth="1"/>
    <col min="10" max="10" width="5.7109375" style="14" customWidth="1"/>
    <col min="11" max="11" width="5.7109375" style="262" customWidth="1"/>
    <col min="12" max="13" width="5.7109375" style="19" customWidth="1"/>
    <col min="14" max="14" width="3.7109375" style="20" customWidth="1"/>
    <col min="15" max="20" width="3.7109375" style="21" customWidth="1"/>
    <col min="21" max="21" width="3.7109375" style="22" customWidth="1"/>
    <col min="22" max="22" width="10.85546875" style="19" customWidth="1"/>
    <col min="23" max="23" width="5" style="12" customWidth="1"/>
    <col min="24" max="24" width="5.7109375" style="263" customWidth="1"/>
    <col min="25" max="25" width="5.7109375" style="264" customWidth="1"/>
    <col min="26" max="27" width="5.7109375" style="266" customWidth="1"/>
    <col min="28" max="28" width="5.7109375" style="287" customWidth="1"/>
    <col min="29" max="29" width="5.7109375" style="12" customWidth="1"/>
    <col min="30" max="30" width="5.7109375" style="14" customWidth="1"/>
    <col min="31" max="31" width="5.7109375" style="2" customWidth="1"/>
    <col min="32" max="32" width="5.7109375" style="267" customWidth="1"/>
    <col min="33" max="34" width="5.7109375" style="269" customWidth="1"/>
    <col min="35" max="35" width="5.7109375" style="2" customWidth="1"/>
    <col min="36" max="37" width="5.7109375" style="13" customWidth="1"/>
    <col min="38" max="38" width="5.7109375" style="14" customWidth="1"/>
    <col min="41" max="16384" width="9.140625" style="2"/>
  </cols>
  <sheetData>
    <row r="1" spans="1:38" s="1" customFormat="1" ht="12.75" x14ac:dyDescent="0.2">
      <c r="A1" s="46" t="s">
        <v>7</v>
      </c>
      <c r="B1" s="47" t="s">
        <v>294</v>
      </c>
      <c r="C1" s="309" t="s">
        <v>335</v>
      </c>
      <c r="D1" s="310" t="s">
        <v>681</v>
      </c>
      <c r="E1" s="311" t="s">
        <v>280</v>
      </c>
      <c r="F1" s="311" t="s">
        <v>679</v>
      </c>
      <c r="G1" s="312" t="s">
        <v>680</v>
      </c>
      <c r="H1" s="46" t="s">
        <v>0</v>
      </c>
      <c r="I1" s="48" t="s">
        <v>1</v>
      </c>
      <c r="J1" s="49" t="s">
        <v>2</v>
      </c>
      <c r="K1" s="229" t="s">
        <v>312</v>
      </c>
      <c r="L1" s="50" t="s">
        <v>313</v>
      </c>
      <c r="M1" s="50" t="s">
        <v>311</v>
      </c>
      <c r="N1" s="88">
        <v>1</v>
      </c>
      <c r="O1" s="89">
        <v>2</v>
      </c>
      <c r="P1" s="89">
        <v>3</v>
      </c>
      <c r="Q1" s="89">
        <v>4</v>
      </c>
      <c r="R1" s="89">
        <v>5</v>
      </c>
      <c r="S1" s="89">
        <v>6</v>
      </c>
      <c r="T1" s="89">
        <v>7</v>
      </c>
      <c r="U1" s="90">
        <v>8</v>
      </c>
      <c r="V1" s="50" t="s">
        <v>3</v>
      </c>
      <c r="W1" s="46" t="s">
        <v>663</v>
      </c>
      <c r="X1" s="225" t="s">
        <v>308</v>
      </c>
      <c r="Y1" s="226" t="s">
        <v>316</v>
      </c>
      <c r="Z1" s="265" t="s">
        <v>309</v>
      </c>
      <c r="AA1" s="265" t="s">
        <v>316</v>
      </c>
      <c r="AB1" s="288" t="s">
        <v>70</v>
      </c>
      <c r="AC1" s="46" t="s">
        <v>278</v>
      </c>
      <c r="AD1" s="49" t="s">
        <v>279</v>
      </c>
      <c r="AE1" s="48" t="s">
        <v>4</v>
      </c>
      <c r="AF1" s="223" t="s">
        <v>404</v>
      </c>
      <c r="AG1" s="224" t="s">
        <v>405</v>
      </c>
      <c r="AH1" s="224" t="s">
        <v>5</v>
      </c>
      <c r="AI1" s="48" t="s">
        <v>332</v>
      </c>
      <c r="AJ1" s="48" t="s">
        <v>310</v>
      </c>
      <c r="AK1" s="48" t="s">
        <v>775</v>
      </c>
      <c r="AL1" s="49" t="s">
        <v>6</v>
      </c>
    </row>
    <row r="2" spans="1:38" x14ac:dyDescent="0.25">
      <c r="A2" s="12">
        <v>4890</v>
      </c>
      <c r="B2" s="23" t="s">
        <v>682</v>
      </c>
      <c r="C2" s="24">
        <v>0</v>
      </c>
      <c r="F2" s="24" t="s">
        <v>795</v>
      </c>
      <c r="G2" s="24" t="s">
        <v>795</v>
      </c>
      <c r="H2" s="106" t="s">
        <v>35</v>
      </c>
      <c r="I2" s="107" t="s">
        <v>172</v>
      </c>
      <c r="J2" s="108" t="s">
        <v>683</v>
      </c>
      <c r="K2" s="260" t="s">
        <v>687</v>
      </c>
      <c r="L2" s="19">
        <v>1</v>
      </c>
      <c r="M2" s="313" t="s">
        <v>156</v>
      </c>
      <c r="N2" s="37" t="s">
        <v>293</v>
      </c>
      <c r="O2" s="38" t="s">
        <v>293</v>
      </c>
      <c r="P2" s="38" t="s">
        <v>293</v>
      </c>
      <c r="Q2" s="38" t="s">
        <v>293</v>
      </c>
      <c r="R2" s="38" t="s">
        <v>293</v>
      </c>
      <c r="S2" s="38" t="s">
        <v>293</v>
      </c>
      <c r="T2" s="38">
        <v>7</v>
      </c>
      <c r="U2" s="39">
        <v>8</v>
      </c>
      <c r="W2" s="12">
        <v>1</v>
      </c>
      <c r="X2" s="263" t="s">
        <v>564</v>
      </c>
      <c r="Y2" s="264" t="s">
        <v>688</v>
      </c>
      <c r="AC2" s="12" t="s">
        <v>320</v>
      </c>
      <c r="AK2" s="13" t="str">
        <f>VLOOKUP(I2,CODES!$K$5:$L$41,2,FALSE)</f>
        <v>FL</v>
      </c>
    </row>
    <row r="3" spans="1:38" x14ac:dyDescent="0.25">
      <c r="A3" s="12">
        <v>4890</v>
      </c>
      <c r="B3" s="23" t="s">
        <v>682</v>
      </c>
      <c r="C3" s="24">
        <v>0</v>
      </c>
      <c r="F3" s="24" t="s">
        <v>795</v>
      </c>
      <c r="G3" s="24" t="s">
        <v>795</v>
      </c>
      <c r="H3" s="106" t="s">
        <v>35</v>
      </c>
      <c r="I3" s="107" t="s">
        <v>690</v>
      </c>
      <c r="J3" s="108"/>
      <c r="K3" s="260"/>
      <c r="L3" s="19">
        <v>1</v>
      </c>
      <c r="M3" s="313" t="s">
        <v>156</v>
      </c>
      <c r="N3" s="37" t="s">
        <v>293</v>
      </c>
      <c r="O3" s="38" t="s">
        <v>293</v>
      </c>
      <c r="P3" s="38">
        <v>3</v>
      </c>
      <c r="Q3" s="38">
        <v>4</v>
      </c>
      <c r="R3" s="38">
        <v>5</v>
      </c>
      <c r="S3" s="38">
        <v>6</v>
      </c>
      <c r="T3" s="38">
        <v>7</v>
      </c>
      <c r="U3" s="39">
        <v>8</v>
      </c>
      <c r="V3" s="18"/>
      <c r="W3" s="12">
        <v>1</v>
      </c>
      <c r="X3" s="263" t="s">
        <v>565</v>
      </c>
      <c r="AK3" s="13" t="str">
        <f>VLOOKUP(I3,CODES!$K$5:$L$41,2,FALSE)</f>
        <v>V</v>
      </c>
    </row>
    <row r="4" spans="1:38" x14ac:dyDescent="0.25">
      <c r="A4" s="12">
        <v>4890</v>
      </c>
      <c r="B4" s="24" t="s">
        <v>711</v>
      </c>
      <c r="C4" s="24">
        <v>0</v>
      </c>
      <c r="F4" s="24" t="s">
        <v>795</v>
      </c>
      <c r="G4" s="24" t="s">
        <v>795</v>
      </c>
      <c r="H4" s="12" t="s">
        <v>35</v>
      </c>
      <c r="I4" s="13" t="s">
        <v>176</v>
      </c>
      <c r="J4" s="14" t="s">
        <v>314</v>
      </c>
      <c r="K4" s="262" t="s">
        <v>695</v>
      </c>
      <c r="L4" s="19">
        <v>2</v>
      </c>
      <c r="M4" s="19" t="s">
        <v>52</v>
      </c>
      <c r="N4" s="37" t="s">
        <v>293</v>
      </c>
      <c r="O4" s="38" t="s">
        <v>293</v>
      </c>
      <c r="P4" s="38" t="s">
        <v>293</v>
      </c>
      <c r="Q4" s="38" t="s">
        <v>293</v>
      </c>
      <c r="R4" s="38" t="s">
        <v>293</v>
      </c>
      <c r="S4" s="38" t="s">
        <v>293</v>
      </c>
      <c r="T4" s="38" t="s">
        <v>293</v>
      </c>
      <c r="U4" s="39" t="s">
        <v>293</v>
      </c>
      <c r="W4" s="12">
        <v>1</v>
      </c>
      <c r="X4" s="263" t="s">
        <v>566</v>
      </c>
      <c r="AB4" s="287" t="s">
        <v>35</v>
      </c>
      <c r="AD4" s="14" t="s">
        <v>56</v>
      </c>
      <c r="AK4" s="13" t="str">
        <f>VLOOKUP(I4,CODES!$K$5:$L$41,2,FALSE)</f>
        <v>FL</v>
      </c>
    </row>
    <row r="5" spans="1:38" x14ac:dyDescent="0.25">
      <c r="A5" s="12">
        <v>4890</v>
      </c>
      <c r="B5" s="23" t="s">
        <v>682</v>
      </c>
      <c r="C5" s="24">
        <v>0</v>
      </c>
      <c r="F5" s="24" t="s">
        <v>795</v>
      </c>
      <c r="G5" s="24" t="s">
        <v>795</v>
      </c>
      <c r="H5" s="106" t="s">
        <v>295</v>
      </c>
      <c r="I5" s="107" t="s">
        <v>172</v>
      </c>
      <c r="J5" s="17"/>
      <c r="K5" s="261"/>
      <c r="L5" s="19">
        <v>1</v>
      </c>
      <c r="M5" s="313" t="s">
        <v>156</v>
      </c>
      <c r="N5" s="37">
        <v>1</v>
      </c>
      <c r="O5" s="38">
        <v>2</v>
      </c>
      <c r="P5" s="38">
        <v>3</v>
      </c>
      <c r="Q5" s="38">
        <v>4</v>
      </c>
      <c r="R5" s="38">
        <v>5</v>
      </c>
      <c r="S5" s="38">
        <v>6</v>
      </c>
      <c r="T5" s="38">
        <v>7</v>
      </c>
      <c r="U5" s="39">
        <v>8</v>
      </c>
      <c r="W5" s="12">
        <v>1</v>
      </c>
      <c r="X5" s="263" t="s">
        <v>306</v>
      </c>
      <c r="AK5" s="13" t="str">
        <f>VLOOKUP(I5,CODES!$K$5:$L$41,2,FALSE)</f>
        <v>FL</v>
      </c>
    </row>
    <row r="6" spans="1:38" x14ac:dyDescent="0.25">
      <c r="A6" s="12">
        <v>4890</v>
      </c>
      <c r="B6" s="23" t="s">
        <v>682</v>
      </c>
      <c r="C6" s="24">
        <v>0</v>
      </c>
      <c r="F6" s="24" t="s">
        <v>795</v>
      </c>
      <c r="G6" s="24" t="s">
        <v>795</v>
      </c>
      <c r="H6" s="106" t="s">
        <v>295</v>
      </c>
      <c r="I6" s="107" t="s">
        <v>162</v>
      </c>
      <c r="J6" s="17"/>
      <c r="K6" s="261"/>
      <c r="L6" s="19">
        <v>1</v>
      </c>
      <c r="M6" s="313" t="s">
        <v>156</v>
      </c>
      <c r="N6" s="37">
        <v>1</v>
      </c>
      <c r="O6" s="38">
        <v>2</v>
      </c>
      <c r="P6" s="38">
        <v>3</v>
      </c>
      <c r="Q6" s="38">
        <v>4</v>
      </c>
      <c r="R6" s="38">
        <v>5</v>
      </c>
      <c r="S6" s="38">
        <v>6</v>
      </c>
      <c r="T6" s="38">
        <v>7</v>
      </c>
      <c r="U6" s="39">
        <v>8</v>
      </c>
      <c r="W6" s="12">
        <v>1</v>
      </c>
      <c r="X6" s="263" t="s">
        <v>306</v>
      </c>
      <c r="AK6" s="13" t="str">
        <f>VLOOKUP(I6,CODES!$K$5:$L$41,2,FALSE)</f>
        <v>V</v>
      </c>
    </row>
    <row r="7" spans="1:38" x14ac:dyDescent="0.25">
      <c r="A7" s="12">
        <v>4890</v>
      </c>
      <c r="B7" s="23" t="s">
        <v>682</v>
      </c>
      <c r="C7" s="24">
        <v>0</v>
      </c>
      <c r="F7" s="24" t="s">
        <v>795</v>
      </c>
      <c r="G7" s="24" t="s">
        <v>795</v>
      </c>
      <c r="H7" s="106" t="s">
        <v>295</v>
      </c>
      <c r="I7" s="107" t="s">
        <v>791</v>
      </c>
      <c r="K7" s="261"/>
      <c r="L7" s="19">
        <v>1</v>
      </c>
      <c r="M7" s="313" t="s">
        <v>156</v>
      </c>
      <c r="N7" s="37">
        <v>1</v>
      </c>
      <c r="O7" s="38">
        <v>2</v>
      </c>
      <c r="P7" s="38">
        <v>3</v>
      </c>
      <c r="Q7" s="38">
        <v>4</v>
      </c>
      <c r="R7" s="38">
        <v>5</v>
      </c>
      <c r="S7" s="38">
        <v>6</v>
      </c>
      <c r="T7" s="38">
        <v>7</v>
      </c>
      <c r="U7" s="39">
        <v>8</v>
      </c>
      <c r="W7" s="12">
        <v>1</v>
      </c>
      <c r="X7" s="263" t="s">
        <v>306</v>
      </c>
      <c r="AB7" s="287" t="s">
        <v>35</v>
      </c>
      <c r="AK7" s="13" t="str">
        <f>VLOOKUP(I7,CODES!$K$5:$L$41,2,FALSE)</f>
        <v>S</v>
      </c>
    </row>
    <row r="8" spans="1:38" x14ac:dyDescent="0.25">
      <c r="A8" s="12">
        <v>4890</v>
      </c>
      <c r="B8" s="23" t="s">
        <v>682</v>
      </c>
      <c r="C8" s="24">
        <v>0</v>
      </c>
      <c r="F8" s="24" t="s">
        <v>795</v>
      </c>
      <c r="G8" s="24" t="s">
        <v>795</v>
      </c>
      <c r="H8" s="106" t="s">
        <v>295</v>
      </c>
      <c r="I8" s="107" t="s">
        <v>791</v>
      </c>
      <c r="K8" s="261"/>
      <c r="L8" s="19">
        <v>1</v>
      </c>
      <c r="M8" s="313" t="s">
        <v>156</v>
      </c>
      <c r="N8" s="37">
        <v>1</v>
      </c>
      <c r="O8" s="38">
        <v>2</v>
      </c>
      <c r="P8" s="38">
        <v>3</v>
      </c>
      <c r="Q8" s="38">
        <v>4</v>
      </c>
      <c r="R8" s="38">
        <v>5</v>
      </c>
      <c r="S8" s="38">
        <v>6</v>
      </c>
      <c r="T8" s="38">
        <v>7</v>
      </c>
      <c r="U8" s="39">
        <v>8</v>
      </c>
      <c r="W8" s="12">
        <v>1</v>
      </c>
      <c r="X8" s="263" t="s">
        <v>306</v>
      </c>
      <c r="AD8" s="14" t="s">
        <v>56</v>
      </c>
      <c r="AK8" s="13" t="str">
        <f>VLOOKUP(I8,CODES!$K$5:$L$41,2,FALSE)</f>
        <v>S</v>
      </c>
    </row>
    <row r="9" spans="1:38" x14ac:dyDescent="0.25">
      <c r="A9" s="12">
        <v>4890</v>
      </c>
      <c r="B9" s="24" t="s">
        <v>732</v>
      </c>
      <c r="C9" s="24">
        <v>0</v>
      </c>
      <c r="F9" s="24" t="s">
        <v>795</v>
      </c>
      <c r="G9" s="24" t="s">
        <v>795</v>
      </c>
      <c r="H9" s="12" t="s">
        <v>356</v>
      </c>
      <c r="I9" s="13" t="s">
        <v>56</v>
      </c>
      <c r="L9" s="19">
        <v>2</v>
      </c>
      <c r="M9" s="313" t="s">
        <v>156</v>
      </c>
      <c r="N9" s="37">
        <v>1</v>
      </c>
      <c r="O9" s="38">
        <v>2</v>
      </c>
      <c r="P9" s="38">
        <v>3</v>
      </c>
      <c r="Q9" s="38">
        <v>4</v>
      </c>
      <c r="R9" s="38">
        <v>5</v>
      </c>
      <c r="S9" s="38">
        <v>6</v>
      </c>
      <c r="T9" s="38">
        <v>7</v>
      </c>
      <c r="U9" s="39">
        <v>8</v>
      </c>
      <c r="W9" s="12">
        <v>2</v>
      </c>
      <c r="X9" s="263" t="s">
        <v>306</v>
      </c>
      <c r="AK9" s="13" t="str">
        <f>VLOOKUP(I9,CODES!$K$5:$L$41,2,FALSE)</f>
        <v>IND</v>
      </c>
    </row>
    <row r="10" spans="1:38" x14ac:dyDescent="0.25">
      <c r="A10" s="12">
        <v>4890</v>
      </c>
      <c r="B10" s="23" t="s">
        <v>682</v>
      </c>
      <c r="C10" s="24">
        <v>0</v>
      </c>
      <c r="F10" s="24" t="s">
        <v>795</v>
      </c>
      <c r="G10" s="24" t="s">
        <v>795</v>
      </c>
      <c r="H10" s="106" t="s">
        <v>35</v>
      </c>
      <c r="I10" s="107" t="s">
        <v>454</v>
      </c>
      <c r="J10" s="108" t="s">
        <v>314</v>
      </c>
      <c r="K10" s="260" t="s">
        <v>684</v>
      </c>
      <c r="L10" s="19">
        <v>1</v>
      </c>
      <c r="M10" s="313" t="s">
        <v>52</v>
      </c>
      <c r="N10" s="37">
        <v>1</v>
      </c>
      <c r="O10" s="38" t="s">
        <v>293</v>
      </c>
      <c r="P10" s="38" t="s">
        <v>293</v>
      </c>
      <c r="Q10" s="38" t="s">
        <v>293</v>
      </c>
      <c r="R10" s="38" t="s">
        <v>293</v>
      </c>
      <c r="S10" s="38">
        <v>6</v>
      </c>
      <c r="T10" s="38" t="s">
        <v>293</v>
      </c>
      <c r="U10" s="39">
        <v>8</v>
      </c>
      <c r="W10" s="12">
        <v>1</v>
      </c>
      <c r="X10" s="263" t="s">
        <v>9</v>
      </c>
      <c r="Y10" s="264">
        <v>2</v>
      </c>
      <c r="AI10" s="2" t="s">
        <v>56</v>
      </c>
      <c r="AJ10" s="13" t="s">
        <v>686</v>
      </c>
      <c r="AK10" s="13" t="str">
        <f>VLOOKUP(I10,CODES!$K$5:$L$41,2,FALSE)</f>
        <v>HL</v>
      </c>
    </row>
    <row r="11" spans="1:38" x14ac:dyDescent="0.25">
      <c r="A11" s="12">
        <v>4890</v>
      </c>
      <c r="B11" s="24" t="s">
        <v>711</v>
      </c>
      <c r="C11" s="24">
        <v>0</v>
      </c>
      <c r="F11" s="24" t="s">
        <v>795</v>
      </c>
      <c r="G11" s="24" t="s">
        <v>795</v>
      </c>
      <c r="H11" s="12" t="s">
        <v>35</v>
      </c>
      <c r="I11" s="13" t="s">
        <v>176</v>
      </c>
      <c r="J11" s="14" t="s">
        <v>314</v>
      </c>
      <c r="K11" s="262" t="s">
        <v>720</v>
      </c>
      <c r="L11" s="19">
        <v>1</v>
      </c>
      <c r="M11" s="19" t="s">
        <v>52</v>
      </c>
      <c r="N11" s="37" t="s">
        <v>293</v>
      </c>
      <c r="O11" s="38" t="s">
        <v>293</v>
      </c>
      <c r="P11" s="38" t="s">
        <v>293</v>
      </c>
      <c r="Q11" s="38" t="s">
        <v>293</v>
      </c>
      <c r="R11" s="38">
        <v>5</v>
      </c>
      <c r="S11" s="38">
        <v>6</v>
      </c>
      <c r="T11" s="38">
        <v>7</v>
      </c>
      <c r="U11" s="39">
        <v>8</v>
      </c>
      <c r="V11" s="19" t="s">
        <v>721</v>
      </c>
      <c r="W11" s="12">
        <v>1</v>
      </c>
      <c r="X11" s="263" t="s">
        <v>9</v>
      </c>
      <c r="Y11" s="264">
        <v>4</v>
      </c>
      <c r="AD11" s="14" t="s">
        <v>56</v>
      </c>
      <c r="AK11" s="13" t="str">
        <f>VLOOKUP(I11,CODES!$K$5:$L$41,2,FALSE)</f>
        <v>FL</v>
      </c>
    </row>
    <row r="12" spans="1:38" x14ac:dyDescent="0.25">
      <c r="A12" s="12">
        <v>4890</v>
      </c>
      <c r="B12" s="24" t="s">
        <v>711</v>
      </c>
      <c r="C12" s="24">
        <v>0</v>
      </c>
      <c r="F12" s="24" t="s">
        <v>795</v>
      </c>
      <c r="G12" s="24" t="s">
        <v>795</v>
      </c>
      <c r="H12" s="12" t="s">
        <v>52</v>
      </c>
      <c r="I12" s="13" t="s">
        <v>726</v>
      </c>
      <c r="J12" s="14" t="s">
        <v>314</v>
      </c>
      <c r="L12" s="19">
        <v>1</v>
      </c>
      <c r="M12" s="19" t="s">
        <v>52</v>
      </c>
      <c r="N12" s="37">
        <v>1</v>
      </c>
      <c r="O12" s="38">
        <v>2</v>
      </c>
      <c r="P12" s="38">
        <v>3</v>
      </c>
      <c r="Q12" s="38">
        <v>4</v>
      </c>
      <c r="R12" s="38">
        <v>5</v>
      </c>
      <c r="S12" s="38">
        <v>6</v>
      </c>
      <c r="T12" s="38">
        <v>7</v>
      </c>
      <c r="U12" s="39">
        <v>8</v>
      </c>
      <c r="W12" s="12">
        <v>1</v>
      </c>
      <c r="X12" s="263" t="s">
        <v>9</v>
      </c>
      <c r="Y12" s="264" t="s">
        <v>727</v>
      </c>
      <c r="AK12" s="13" t="s">
        <v>315</v>
      </c>
    </row>
    <row r="13" spans="1:38" x14ac:dyDescent="0.25">
      <c r="A13" s="12">
        <v>4890</v>
      </c>
      <c r="B13" s="24" t="s">
        <v>711</v>
      </c>
      <c r="C13" s="24">
        <v>0</v>
      </c>
      <c r="F13" s="24" t="s">
        <v>795</v>
      </c>
      <c r="G13" s="24" t="s">
        <v>795</v>
      </c>
      <c r="H13" s="12" t="s">
        <v>295</v>
      </c>
      <c r="I13" s="13" t="s">
        <v>263</v>
      </c>
      <c r="L13" s="19">
        <v>2</v>
      </c>
      <c r="M13" s="19" t="s">
        <v>52</v>
      </c>
      <c r="N13" s="37">
        <v>1</v>
      </c>
      <c r="O13" s="38">
        <v>2</v>
      </c>
      <c r="P13" s="38">
        <v>3</v>
      </c>
      <c r="Q13" s="38">
        <v>4</v>
      </c>
      <c r="R13" s="38">
        <v>5</v>
      </c>
      <c r="S13" s="38">
        <v>6</v>
      </c>
      <c r="T13" s="38">
        <v>7</v>
      </c>
      <c r="U13" s="39">
        <v>8</v>
      </c>
      <c r="W13" s="12">
        <v>2</v>
      </c>
      <c r="X13" s="263" t="s">
        <v>9</v>
      </c>
      <c r="AK13" s="13" t="str">
        <f>VLOOKUP(I13,CODES!$K$5:$L$41,2,FALSE)</f>
        <v>RI</v>
      </c>
    </row>
    <row r="14" spans="1:38" x14ac:dyDescent="0.25">
      <c r="A14" s="12">
        <v>4890</v>
      </c>
      <c r="B14" s="24" t="s">
        <v>711</v>
      </c>
      <c r="C14" s="24">
        <v>0</v>
      </c>
      <c r="F14" s="24" t="s">
        <v>795</v>
      </c>
      <c r="G14" s="24" t="s">
        <v>795</v>
      </c>
      <c r="H14" s="12" t="s">
        <v>66</v>
      </c>
      <c r="I14" s="13" t="s">
        <v>192</v>
      </c>
      <c r="J14" s="14" t="s">
        <v>314</v>
      </c>
      <c r="K14" s="262" t="s">
        <v>684</v>
      </c>
      <c r="L14" s="19">
        <v>1</v>
      </c>
      <c r="M14" s="19" t="s">
        <v>52</v>
      </c>
      <c r="N14" s="37" t="s">
        <v>293</v>
      </c>
      <c r="O14" s="38" t="s">
        <v>293</v>
      </c>
      <c r="P14" s="38" t="s">
        <v>293</v>
      </c>
      <c r="Q14" s="38" t="s">
        <v>293</v>
      </c>
      <c r="R14" s="38" t="s">
        <v>293</v>
      </c>
      <c r="S14" s="38" t="s">
        <v>293</v>
      </c>
      <c r="T14" s="38" t="s">
        <v>293</v>
      </c>
      <c r="U14" s="39" t="s">
        <v>293</v>
      </c>
      <c r="V14" s="19" t="s">
        <v>713</v>
      </c>
      <c r="W14" s="12">
        <v>1</v>
      </c>
      <c r="X14" s="263" t="s">
        <v>9</v>
      </c>
      <c r="Y14" s="264">
        <v>4</v>
      </c>
      <c r="AB14" s="287" t="s">
        <v>314</v>
      </c>
      <c r="AF14" s="267" t="s">
        <v>427</v>
      </c>
      <c r="AK14" s="13" t="str">
        <f>VLOOKUP(I14,CODES!$K$5:$L$41,2,FALSE)</f>
        <v>HL</v>
      </c>
    </row>
    <row r="15" spans="1:38" x14ac:dyDescent="0.25">
      <c r="A15" s="12">
        <v>4890</v>
      </c>
      <c r="B15" s="23" t="s">
        <v>682</v>
      </c>
      <c r="C15" s="24">
        <v>0</v>
      </c>
      <c r="F15" s="24" t="s">
        <v>795</v>
      </c>
      <c r="G15" s="24" t="s">
        <v>795</v>
      </c>
      <c r="H15" s="106" t="s">
        <v>35</v>
      </c>
      <c r="I15" s="107" t="s">
        <v>454</v>
      </c>
      <c r="J15" s="108" t="s">
        <v>314</v>
      </c>
      <c r="K15" s="260" t="s">
        <v>684</v>
      </c>
      <c r="L15" s="19">
        <v>3</v>
      </c>
      <c r="M15" s="313" t="s">
        <v>156</v>
      </c>
      <c r="N15" s="37" t="s">
        <v>293</v>
      </c>
      <c r="O15" s="38" t="s">
        <v>293</v>
      </c>
      <c r="P15" s="38" t="s">
        <v>293</v>
      </c>
      <c r="Q15" s="38" t="s">
        <v>293</v>
      </c>
      <c r="R15" s="38" t="s">
        <v>293</v>
      </c>
      <c r="S15" s="38">
        <v>6</v>
      </c>
      <c r="T15" s="38" t="s">
        <v>293</v>
      </c>
      <c r="U15" s="39">
        <v>8</v>
      </c>
      <c r="W15" s="12">
        <v>1</v>
      </c>
      <c r="X15" s="263" t="s">
        <v>9</v>
      </c>
      <c r="Y15" s="264">
        <v>2</v>
      </c>
      <c r="AI15" s="2" t="s">
        <v>156</v>
      </c>
      <c r="AJ15" s="13" t="s">
        <v>694</v>
      </c>
      <c r="AK15" s="13" t="str">
        <f>VLOOKUP(I15,CODES!$K$5:$L$41,2,FALSE)</f>
        <v>HL</v>
      </c>
    </row>
    <row r="16" spans="1:38" x14ac:dyDescent="0.25">
      <c r="A16" s="12">
        <v>4890</v>
      </c>
      <c r="B16" s="23" t="s">
        <v>682</v>
      </c>
      <c r="C16" s="24">
        <v>0</v>
      </c>
      <c r="F16" s="24" t="s">
        <v>795</v>
      </c>
      <c r="G16" s="24" t="s">
        <v>795</v>
      </c>
      <c r="H16" s="106" t="s">
        <v>35</v>
      </c>
      <c r="I16" s="107" t="s">
        <v>176</v>
      </c>
      <c r="J16" s="14" t="s">
        <v>683</v>
      </c>
      <c r="K16" s="260" t="s">
        <v>697</v>
      </c>
      <c r="L16" s="19">
        <v>1</v>
      </c>
      <c r="M16" s="313" t="s">
        <v>156</v>
      </c>
      <c r="N16" s="37">
        <v>1</v>
      </c>
      <c r="O16" s="38">
        <v>2</v>
      </c>
      <c r="P16" s="38">
        <v>3</v>
      </c>
      <c r="Q16" s="38">
        <v>4</v>
      </c>
      <c r="R16" s="38">
        <v>5</v>
      </c>
      <c r="S16" s="38" t="s">
        <v>293</v>
      </c>
      <c r="T16" s="38" t="s">
        <v>293</v>
      </c>
      <c r="U16" s="39" t="s">
        <v>293</v>
      </c>
      <c r="W16" s="12">
        <v>1</v>
      </c>
      <c r="X16" s="263" t="s">
        <v>9</v>
      </c>
      <c r="Y16" s="264">
        <v>7</v>
      </c>
      <c r="AK16" s="13" t="str">
        <f>VLOOKUP(I16,CODES!$K$5:$L$41,2,FALSE)</f>
        <v>FL</v>
      </c>
    </row>
    <row r="17" spans="1:37" x14ac:dyDescent="0.25">
      <c r="A17" s="12">
        <v>4890</v>
      </c>
      <c r="B17" s="23" t="s">
        <v>682</v>
      </c>
      <c r="C17" s="24">
        <v>0</v>
      </c>
      <c r="F17" s="24" t="s">
        <v>795</v>
      </c>
      <c r="G17" s="24" t="s">
        <v>795</v>
      </c>
      <c r="H17" s="106" t="s">
        <v>35</v>
      </c>
      <c r="I17" s="107" t="s">
        <v>700</v>
      </c>
      <c r="J17" s="108" t="s">
        <v>683</v>
      </c>
      <c r="K17" s="261"/>
      <c r="L17" s="19">
        <v>1</v>
      </c>
      <c r="M17" s="313" t="s">
        <v>156</v>
      </c>
      <c r="N17" s="37">
        <v>1</v>
      </c>
      <c r="O17" s="38">
        <v>2</v>
      </c>
      <c r="P17" s="38">
        <v>3</v>
      </c>
      <c r="Q17" s="38">
        <v>4</v>
      </c>
      <c r="R17" s="38">
        <v>5</v>
      </c>
      <c r="S17" s="38">
        <v>6</v>
      </c>
      <c r="T17" s="38">
        <v>7</v>
      </c>
      <c r="U17" s="39">
        <v>8</v>
      </c>
      <c r="W17" s="12">
        <v>1</v>
      </c>
      <c r="X17" s="263" t="s">
        <v>9</v>
      </c>
      <c r="AK17" s="13" t="s">
        <v>315</v>
      </c>
    </row>
    <row r="18" spans="1:37" x14ac:dyDescent="0.25">
      <c r="A18" s="12">
        <v>4890</v>
      </c>
      <c r="B18" s="23" t="s">
        <v>682</v>
      </c>
      <c r="C18" s="24">
        <v>0</v>
      </c>
      <c r="F18" s="24" t="s">
        <v>795</v>
      </c>
      <c r="G18" s="24" t="s">
        <v>795</v>
      </c>
      <c r="H18" s="106" t="s">
        <v>295</v>
      </c>
      <c r="I18" s="107" t="s">
        <v>172</v>
      </c>
      <c r="J18" s="17"/>
      <c r="K18" s="261"/>
      <c r="L18" s="19">
        <v>3</v>
      </c>
      <c r="M18" s="313" t="s">
        <v>156</v>
      </c>
      <c r="N18" s="37">
        <v>1</v>
      </c>
      <c r="O18" s="38">
        <v>2</v>
      </c>
      <c r="P18" s="38">
        <v>3</v>
      </c>
      <c r="Q18" s="38">
        <v>4</v>
      </c>
      <c r="R18" s="38">
        <v>5</v>
      </c>
      <c r="S18" s="38">
        <v>6</v>
      </c>
      <c r="T18" s="38">
        <v>7</v>
      </c>
      <c r="U18" s="39">
        <v>8</v>
      </c>
      <c r="V18" s="18"/>
      <c r="W18" s="12">
        <v>3</v>
      </c>
      <c r="X18" s="263" t="s">
        <v>9</v>
      </c>
      <c r="AK18" s="13" t="str">
        <f>VLOOKUP(I18,CODES!$K$5:$L$41,2,FALSE)</f>
        <v>FL</v>
      </c>
    </row>
    <row r="19" spans="1:37" x14ac:dyDescent="0.25">
      <c r="A19" s="12">
        <v>4890</v>
      </c>
      <c r="B19" s="23" t="s">
        <v>682</v>
      </c>
      <c r="C19" s="24">
        <v>0</v>
      </c>
      <c r="F19" s="24" t="s">
        <v>795</v>
      </c>
      <c r="G19" s="24" t="s">
        <v>795</v>
      </c>
      <c r="H19" s="106" t="s">
        <v>295</v>
      </c>
      <c r="I19" s="107" t="s">
        <v>791</v>
      </c>
      <c r="J19" s="17"/>
      <c r="K19" s="261"/>
      <c r="L19" s="19">
        <v>1</v>
      </c>
      <c r="M19" s="313" t="s">
        <v>156</v>
      </c>
      <c r="N19" s="37">
        <v>1</v>
      </c>
      <c r="O19" s="38">
        <v>2</v>
      </c>
      <c r="P19" s="38">
        <v>3</v>
      </c>
      <c r="Q19" s="38">
        <v>4</v>
      </c>
      <c r="R19" s="38">
        <v>5</v>
      </c>
      <c r="S19" s="38">
        <v>6</v>
      </c>
      <c r="T19" s="38">
        <v>7</v>
      </c>
      <c r="U19" s="39">
        <v>8</v>
      </c>
      <c r="W19" s="12">
        <v>1</v>
      </c>
      <c r="X19" s="263" t="s">
        <v>9</v>
      </c>
      <c r="AD19" s="14" t="s">
        <v>326</v>
      </c>
      <c r="AE19" s="3"/>
      <c r="AF19" s="268"/>
      <c r="AK19" s="13" t="str">
        <f>VLOOKUP(I19,CODES!$K$5:$L$41,2,FALSE)</f>
        <v>S</v>
      </c>
    </row>
    <row r="20" spans="1:37" x14ac:dyDescent="0.25">
      <c r="A20" s="12">
        <v>4890</v>
      </c>
      <c r="B20" s="23" t="s">
        <v>682</v>
      </c>
      <c r="C20" s="24">
        <v>0</v>
      </c>
      <c r="F20" s="24" t="s">
        <v>795</v>
      </c>
      <c r="G20" s="24" t="s">
        <v>795</v>
      </c>
      <c r="H20" s="106" t="s">
        <v>295</v>
      </c>
      <c r="I20" s="107" t="s">
        <v>706</v>
      </c>
      <c r="K20" s="261"/>
      <c r="L20" s="19">
        <v>1</v>
      </c>
      <c r="M20" s="313" t="s">
        <v>68</v>
      </c>
      <c r="N20" s="37">
        <v>1</v>
      </c>
      <c r="O20" s="38">
        <v>2</v>
      </c>
      <c r="P20" s="38">
        <v>3</v>
      </c>
      <c r="Q20" s="38">
        <v>4</v>
      </c>
      <c r="R20" s="38">
        <v>5</v>
      </c>
      <c r="S20" s="38">
        <v>6</v>
      </c>
      <c r="T20" s="38">
        <v>7</v>
      </c>
      <c r="U20" s="39">
        <v>8</v>
      </c>
      <c r="W20" s="12">
        <v>1</v>
      </c>
      <c r="X20" s="263" t="s">
        <v>9</v>
      </c>
      <c r="AK20" s="13" t="str">
        <f>VLOOKUP(I20,CODES!$K$5:$L$41,2,FALSE)</f>
        <v>CR</v>
      </c>
    </row>
    <row r="21" spans="1:37" x14ac:dyDescent="0.25">
      <c r="A21" s="12">
        <v>4890</v>
      </c>
      <c r="B21" s="24" t="s">
        <v>711</v>
      </c>
      <c r="C21" s="24">
        <v>0</v>
      </c>
      <c r="F21" s="24" t="s">
        <v>795</v>
      </c>
      <c r="G21" s="24" t="s">
        <v>795</v>
      </c>
      <c r="H21" s="12" t="s">
        <v>35</v>
      </c>
      <c r="I21" s="13" t="s">
        <v>182</v>
      </c>
      <c r="J21" s="14" t="s">
        <v>683</v>
      </c>
      <c r="K21" s="262" t="s">
        <v>684</v>
      </c>
      <c r="L21" s="19">
        <v>1</v>
      </c>
      <c r="M21" s="19" t="s">
        <v>52</v>
      </c>
      <c r="N21" s="37" t="s">
        <v>293</v>
      </c>
      <c r="O21" s="38" t="s">
        <v>293</v>
      </c>
      <c r="P21" s="38" t="s">
        <v>293</v>
      </c>
      <c r="Q21" s="38" t="s">
        <v>293</v>
      </c>
      <c r="R21" s="38" t="s">
        <v>293</v>
      </c>
      <c r="S21" s="38" t="s">
        <v>293</v>
      </c>
      <c r="T21" s="38" t="s">
        <v>293</v>
      </c>
      <c r="U21" s="39">
        <v>8</v>
      </c>
      <c r="W21" s="12">
        <v>1</v>
      </c>
      <c r="X21" s="263" t="s">
        <v>714</v>
      </c>
      <c r="AB21" s="287" t="s">
        <v>716</v>
      </c>
      <c r="AC21" s="12" t="s">
        <v>715</v>
      </c>
      <c r="AF21" s="267" t="s">
        <v>428</v>
      </c>
      <c r="AK21" s="13" t="str">
        <f>VLOOKUP(I21,CODES!$K$5:$L$41,2,FALSE)</f>
        <v>MP</v>
      </c>
    </row>
    <row r="22" spans="1:37" x14ac:dyDescent="0.25">
      <c r="A22" s="12">
        <v>4890</v>
      </c>
      <c r="B22" s="23" t="s">
        <v>682</v>
      </c>
      <c r="C22" s="24">
        <v>0</v>
      </c>
      <c r="F22" s="24" t="s">
        <v>795</v>
      </c>
      <c r="G22" s="24" t="s">
        <v>795</v>
      </c>
      <c r="H22" s="106" t="s">
        <v>295</v>
      </c>
      <c r="I22" s="107" t="s">
        <v>172</v>
      </c>
      <c r="K22" s="261"/>
      <c r="L22" s="19">
        <v>1</v>
      </c>
      <c r="M22" s="313" t="s">
        <v>68</v>
      </c>
      <c r="N22" s="37">
        <v>1</v>
      </c>
      <c r="O22" s="38">
        <v>2</v>
      </c>
      <c r="P22" s="38">
        <v>3</v>
      </c>
      <c r="Q22" s="38">
        <v>4</v>
      </c>
      <c r="R22" s="38">
        <v>5</v>
      </c>
      <c r="S22" s="38">
        <v>6</v>
      </c>
      <c r="T22" s="38">
        <v>7</v>
      </c>
      <c r="U22" s="39">
        <v>8</v>
      </c>
      <c r="W22" s="12">
        <v>1</v>
      </c>
      <c r="X22" s="263" t="s">
        <v>705</v>
      </c>
      <c r="AK22" s="13" t="str">
        <f>VLOOKUP(I22,CODES!$K$5:$L$41,2,FALSE)</f>
        <v>FL</v>
      </c>
    </row>
    <row r="23" spans="1:37" x14ac:dyDescent="0.25">
      <c r="A23" s="12">
        <v>4890</v>
      </c>
      <c r="B23" s="24" t="s">
        <v>711</v>
      </c>
      <c r="C23" s="24">
        <v>0</v>
      </c>
      <c r="F23" s="24" t="s">
        <v>795</v>
      </c>
      <c r="G23" s="24" t="s">
        <v>795</v>
      </c>
      <c r="H23" s="12" t="s">
        <v>35</v>
      </c>
      <c r="I23" s="13" t="s">
        <v>147</v>
      </c>
      <c r="K23" s="262" t="s">
        <v>698</v>
      </c>
      <c r="L23" s="19">
        <v>2</v>
      </c>
      <c r="M23" s="19" t="s">
        <v>52</v>
      </c>
      <c r="N23" s="37">
        <v>1</v>
      </c>
      <c r="O23" s="38">
        <v>2</v>
      </c>
      <c r="P23" s="38" t="s">
        <v>293</v>
      </c>
      <c r="Q23" s="38" t="s">
        <v>293</v>
      </c>
      <c r="R23" s="38" t="s">
        <v>293</v>
      </c>
      <c r="S23" s="38">
        <v>6</v>
      </c>
      <c r="T23" s="38">
        <v>7</v>
      </c>
      <c r="U23" s="39">
        <v>8</v>
      </c>
      <c r="W23" s="12">
        <v>1</v>
      </c>
      <c r="X23" s="263" t="s">
        <v>307</v>
      </c>
      <c r="AK23" s="13" t="str">
        <f>VLOOKUP(I23,CODES!$K$5:$L$41,2,FALSE)</f>
        <v>CR</v>
      </c>
    </row>
    <row r="24" spans="1:37" x14ac:dyDescent="0.25">
      <c r="A24" s="12">
        <v>4890</v>
      </c>
      <c r="B24" s="23" t="s">
        <v>682</v>
      </c>
      <c r="C24" s="24">
        <v>0</v>
      </c>
      <c r="F24" s="24" t="s">
        <v>795</v>
      </c>
      <c r="G24" s="24" t="s">
        <v>795</v>
      </c>
      <c r="H24" s="106" t="s">
        <v>295</v>
      </c>
      <c r="I24" s="107" t="s">
        <v>147</v>
      </c>
      <c r="K24" s="260" t="s">
        <v>698</v>
      </c>
      <c r="L24" s="19">
        <v>1</v>
      </c>
      <c r="M24" s="313" t="s">
        <v>156</v>
      </c>
      <c r="N24" s="37">
        <v>1</v>
      </c>
      <c r="O24" s="38">
        <v>2</v>
      </c>
      <c r="P24" s="38">
        <v>3</v>
      </c>
      <c r="Q24" s="38">
        <v>4</v>
      </c>
      <c r="R24" s="38">
        <v>5</v>
      </c>
      <c r="S24" s="38">
        <v>6</v>
      </c>
      <c r="T24" s="38">
        <v>7</v>
      </c>
      <c r="U24" s="39">
        <v>8</v>
      </c>
      <c r="W24" s="12">
        <v>1</v>
      </c>
      <c r="X24" s="263" t="s">
        <v>307</v>
      </c>
      <c r="AK24" s="13" t="str">
        <f>VLOOKUP(I24,CODES!$K$5:$L$41,2,FALSE)</f>
        <v>CR</v>
      </c>
    </row>
    <row r="25" spans="1:37" x14ac:dyDescent="0.25">
      <c r="A25" s="12">
        <v>4890</v>
      </c>
      <c r="B25" s="23" t="s">
        <v>682</v>
      </c>
      <c r="C25" s="24">
        <v>0</v>
      </c>
      <c r="F25" s="24" t="s">
        <v>795</v>
      </c>
      <c r="G25" s="24" t="s">
        <v>795</v>
      </c>
      <c r="H25" s="106" t="s">
        <v>295</v>
      </c>
      <c r="I25" s="107" t="s">
        <v>791</v>
      </c>
      <c r="K25" s="261"/>
      <c r="L25" s="19">
        <v>1</v>
      </c>
      <c r="M25" s="313" t="s">
        <v>156</v>
      </c>
      <c r="N25" s="37">
        <v>1</v>
      </c>
      <c r="O25" s="38">
        <v>2</v>
      </c>
      <c r="P25" s="38">
        <v>3</v>
      </c>
      <c r="Q25" s="38">
        <v>4</v>
      </c>
      <c r="R25" s="38">
        <v>5</v>
      </c>
      <c r="S25" s="38">
        <v>6</v>
      </c>
      <c r="T25" s="38">
        <v>7</v>
      </c>
      <c r="U25" s="39">
        <v>8</v>
      </c>
      <c r="W25" s="12">
        <v>1</v>
      </c>
      <c r="X25" s="263" t="s">
        <v>307</v>
      </c>
      <c r="AE25" s="3"/>
      <c r="AF25" s="268"/>
      <c r="AK25" s="13" t="str">
        <f>VLOOKUP(I25,CODES!$K$5:$L$41,2,FALSE)</f>
        <v>S</v>
      </c>
    </row>
    <row r="26" spans="1:37" x14ac:dyDescent="0.25">
      <c r="A26" s="12">
        <v>4890</v>
      </c>
      <c r="B26" s="23" t="s">
        <v>682</v>
      </c>
      <c r="C26" s="24">
        <v>0</v>
      </c>
      <c r="F26" s="24" t="s">
        <v>795</v>
      </c>
      <c r="G26" s="24" t="s">
        <v>795</v>
      </c>
      <c r="H26" s="106" t="s">
        <v>296</v>
      </c>
      <c r="I26" s="107" t="s">
        <v>706</v>
      </c>
      <c r="K26" s="261"/>
      <c r="L26" s="19">
        <v>1</v>
      </c>
      <c r="M26" s="313" t="s">
        <v>52</v>
      </c>
      <c r="N26" s="37">
        <v>1</v>
      </c>
      <c r="O26" s="38">
        <v>2</v>
      </c>
      <c r="P26" s="38">
        <v>3</v>
      </c>
      <c r="Q26" s="38">
        <v>4</v>
      </c>
      <c r="R26" s="38">
        <v>5</v>
      </c>
      <c r="S26" s="38">
        <v>6</v>
      </c>
      <c r="T26" s="38">
        <v>7</v>
      </c>
      <c r="U26" s="39">
        <v>8</v>
      </c>
      <c r="V26" s="18"/>
      <c r="W26" s="12">
        <v>1</v>
      </c>
      <c r="AK26" s="13" t="str">
        <f>VLOOKUP(I26,CODES!$K$5:$L$41,2,FALSE)</f>
        <v>CR</v>
      </c>
    </row>
    <row r="27" spans="1:37" x14ac:dyDescent="0.25">
      <c r="A27" s="12">
        <v>4890</v>
      </c>
      <c r="B27" s="24" t="s">
        <v>710</v>
      </c>
      <c r="C27" s="24">
        <v>0</v>
      </c>
      <c r="F27" s="24" t="s">
        <v>795</v>
      </c>
      <c r="G27" s="24" t="s">
        <v>795</v>
      </c>
      <c r="H27" s="12" t="s">
        <v>295</v>
      </c>
      <c r="I27" s="13" t="s">
        <v>706</v>
      </c>
      <c r="L27" s="19">
        <v>1</v>
      </c>
      <c r="M27" s="19" t="s">
        <v>52</v>
      </c>
      <c r="N27" s="37">
        <v>1</v>
      </c>
      <c r="O27" s="38">
        <v>2</v>
      </c>
      <c r="P27" s="38">
        <v>3</v>
      </c>
      <c r="Q27" s="38">
        <v>4</v>
      </c>
      <c r="R27" s="38">
        <v>5</v>
      </c>
      <c r="S27" s="38">
        <v>6</v>
      </c>
      <c r="T27" s="38">
        <v>7</v>
      </c>
      <c r="U27" s="39">
        <v>8</v>
      </c>
      <c r="W27" s="12">
        <v>1</v>
      </c>
      <c r="AK27" s="13" t="str">
        <f>VLOOKUP(I27,CODES!$K$5:$L$41,2,FALSE)</f>
        <v>CR</v>
      </c>
    </row>
    <row r="28" spans="1:37" x14ac:dyDescent="0.25">
      <c r="A28" s="12">
        <v>4890</v>
      </c>
      <c r="B28" s="24" t="s">
        <v>710</v>
      </c>
      <c r="C28" s="24">
        <v>0</v>
      </c>
      <c r="F28" s="24" t="s">
        <v>795</v>
      </c>
      <c r="G28" s="24" t="s">
        <v>795</v>
      </c>
      <c r="H28" s="12" t="s">
        <v>318</v>
      </c>
      <c r="I28" s="13" t="s">
        <v>192</v>
      </c>
      <c r="L28" s="19">
        <v>1</v>
      </c>
      <c r="M28" s="19" t="s">
        <v>52</v>
      </c>
      <c r="N28" s="37">
        <v>1</v>
      </c>
      <c r="O28" s="38">
        <v>2</v>
      </c>
      <c r="P28" s="38" t="s">
        <v>293</v>
      </c>
      <c r="Q28" s="38" t="s">
        <v>293</v>
      </c>
      <c r="R28" s="38" t="s">
        <v>293</v>
      </c>
      <c r="S28" s="38" t="s">
        <v>293</v>
      </c>
      <c r="T28" s="38">
        <v>7</v>
      </c>
      <c r="U28" s="39">
        <v>8</v>
      </c>
      <c r="V28" s="19" t="s">
        <v>721</v>
      </c>
      <c r="W28" s="12">
        <v>1</v>
      </c>
      <c r="AD28" s="14" t="s">
        <v>44</v>
      </c>
      <c r="AK28" s="13" t="str">
        <f>VLOOKUP(I28,CODES!$K$5:$L$41,2,FALSE)</f>
        <v>HL</v>
      </c>
    </row>
    <row r="29" spans="1:37" x14ac:dyDescent="0.25">
      <c r="A29" s="12">
        <v>4890</v>
      </c>
      <c r="B29" s="24" t="s">
        <v>710</v>
      </c>
      <c r="C29" s="24">
        <v>0</v>
      </c>
      <c r="F29" s="24" t="s">
        <v>795</v>
      </c>
      <c r="G29" s="24" t="s">
        <v>795</v>
      </c>
      <c r="H29" s="12" t="s">
        <v>295</v>
      </c>
      <c r="I29" s="107" t="s">
        <v>791</v>
      </c>
      <c r="L29" s="19">
        <v>1</v>
      </c>
      <c r="M29" s="19" t="s">
        <v>52</v>
      </c>
      <c r="N29" s="37">
        <v>1</v>
      </c>
      <c r="O29" s="38">
        <v>2</v>
      </c>
      <c r="P29" s="38">
        <v>3</v>
      </c>
      <c r="Q29" s="38">
        <v>4</v>
      </c>
      <c r="R29" s="38">
        <v>5</v>
      </c>
      <c r="S29" s="38">
        <v>6</v>
      </c>
      <c r="T29" s="38">
        <v>7</v>
      </c>
      <c r="U29" s="39">
        <v>8</v>
      </c>
      <c r="W29" s="12">
        <v>1</v>
      </c>
      <c r="AD29" s="14" t="s">
        <v>56</v>
      </c>
      <c r="AK29" s="13" t="str">
        <f>VLOOKUP(I29,CODES!$K$5:$L$41,2,FALSE)</f>
        <v>S</v>
      </c>
    </row>
    <row r="30" spans="1:37" x14ac:dyDescent="0.25">
      <c r="A30" s="12">
        <v>4890</v>
      </c>
      <c r="B30" s="24" t="s">
        <v>710</v>
      </c>
      <c r="C30" s="24">
        <v>0</v>
      </c>
      <c r="F30" s="24" t="s">
        <v>795</v>
      </c>
      <c r="G30" s="24" t="s">
        <v>795</v>
      </c>
      <c r="H30" s="12" t="s">
        <v>296</v>
      </c>
      <c r="I30" s="107" t="s">
        <v>791</v>
      </c>
      <c r="L30" s="19">
        <v>1</v>
      </c>
      <c r="M30" s="19" t="s">
        <v>52</v>
      </c>
      <c r="N30" s="37">
        <v>1</v>
      </c>
      <c r="O30" s="38">
        <v>2</v>
      </c>
      <c r="P30" s="38">
        <v>3</v>
      </c>
      <c r="Q30" s="38">
        <v>4</v>
      </c>
      <c r="R30" s="38">
        <v>5</v>
      </c>
      <c r="S30" s="38">
        <v>6</v>
      </c>
      <c r="T30" s="38">
        <v>7</v>
      </c>
      <c r="U30" s="39">
        <v>8</v>
      </c>
      <c r="W30" s="12">
        <v>1</v>
      </c>
      <c r="AD30" s="14" t="s">
        <v>56</v>
      </c>
      <c r="AK30" s="13" t="str">
        <f>VLOOKUP(I30,CODES!$K$5:$L$41,2,FALSE)</f>
        <v>S</v>
      </c>
    </row>
    <row r="31" spans="1:37" x14ac:dyDescent="0.25">
      <c r="A31" s="12">
        <v>4890</v>
      </c>
      <c r="B31" s="24" t="s">
        <v>711</v>
      </c>
      <c r="C31" s="24">
        <v>0</v>
      </c>
      <c r="F31" s="24" t="s">
        <v>795</v>
      </c>
      <c r="G31" s="24" t="s">
        <v>795</v>
      </c>
      <c r="H31" s="12" t="s">
        <v>295</v>
      </c>
      <c r="I31" s="13" t="s">
        <v>706</v>
      </c>
      <c r="L31" s="19">
        <v>1</v>
      </c>
      <c r="M31" s="19" t="s">
        <v>52</v>
      </c>
      <c r="N31" s="37">
        <v>1</v>
      </c>
      <c r="O31" s="38">
        <v>2</v>
      </c>
      <c r="P31" s="38">
        <v>3</v>
      </c>
      <c r="Q31" s="38">
        <v>4</v>
      </c>
      <c r="R31" s="38">
        <v>5</v>
      </c>
      <c r="S31" s="38">
        <v>6</v>
      </c>
      <c r="T31" s="38">
        <v>7</v>
      </c>
      <c r="U31" s="39">
        <v>8</v>
      </c>
      <c r="W31" s="12">
        <v>1</v>
      </c>
      <c r="AK31" s="13" t="str">
        <f>VLOOKUP(I31,CODES!$K$5:$L$41,2,FALSE)</f>
        <v>CR</v>
      </c>
    </row>
    <row r="32" spans="1:37" x14ac:dyDescent="0.25">
      <c r="A32" s="12">
        <v>4890</v>
      </c>
      <c r="B32" s="24" t="s">
        <v>711</v>
      </c>
      <c r="C32" s="24">
        <v>0</v>
      </c>
      <c r="F32" s="24" t="s">
        <v>795</v>
      </c>
      <c r="G32" s="24" t="s">
        <v>795</v>
      </c>
      <c r="H32" s="12" t="s">
        <v>35</v>
      </c>
      <c r="I32" s="13" t="s">
        <v>147</v>
      </c>
      <c r="K32" s="262" t="s">
        <v>698</v>
      </c>
      <c r="L32" s="19">
        <v>3</v>
      </c>
      <c r="M32" s="19" t="s">
        <v>52</v>
      </c>
      <c r="N32" s="37">
        <v>1</v>
      </c>
      <c r="O32" s="38">
        <v>2</v>
      </c>
      <c r="P32" s="38">
        <v>3</v>
      </c>
      <c r="Q32" s="38">
        <v>4</v>
      </c>
      <c r="R32" s="38">
        <v>5</v>
      </c>
      <c r="S32" s="38">
        <v>6</v>
      </c>
      <c r="T32" s="38">
        <v>7</v>
      </c>
      <c r="U32" s="39">
        <v>8</v>
      </c>
      <c r="W32" s="12">
        <v>3</v>
      </c>
      <c r="AK32" s="13" t="str">
        <f>VLOOKUP(I32,CODES!$K$5:$L$41,2,FALSE)</f>
        <v>CR</v>
      </c>
    </row>
    <row r="33" spans="1:37" x14ac:dyDescent="0.25">
      <c r="A33" s="12">
        <v>4890</v>
      </c>
      <c r="B33" s="24" t="s">
        <v>711</v>
      </c>
      <c r="C33" s="24">
        <v>0</v>
      </c>
      <c r="F33" s="24" t="s">
        <v>795</v>
      </c>
      <c r="G33" s="24" t="s">
        <v>795</v>
      </c>
      <c r="H33" s="12" t="s">
        <v>35</v>
      </c>
      <c r="I33" s="13" t="s">
        <v>174</v>
      </c>
      <c r="J33" s="14" t="s">
        <v>683</v>
      </c>
      <c r="K33" s="262" t="s">
        <v>698</v>
      </c>
      <c r="L33" s="19">
        <v>1</v>
      </c>
      <c r="M33" s="19" t="s">
        <v>52</v>
      </c>
      <c r="N33" s="37">
        <v>1</v>
      </c>
      <c r="O33" s="38">
        <v>2</v>
      </c>
      <c r="P33" s="38" t="s">
        <v>293</v>
      </c>
      <c r="Q33" s="38" t="s">
        <v>293</v>
      </c>
      <c r="R33" s="38" t="s">
        <v>293</v>
      </c>
      <c r="S33" s="38" t="s">
        <v>293</v>
      </c>
      <c r="T33" s="38">
        <v>7</v>
      </c>
      <c r="U33" s="39">
        <v>8</v>
      </c>
      <c r="W33" s="12">
        <v>1</v>
      </c>
      <c r="AB33" s="287" t="s">
        <v>35</v>
      </c>
      <c r="AK33" s="13" t="str">
        <f>VLOOKUP(I33,CODES!$K$5:$L$41,2,FALSE)</f>
        <v>FL</v>
      </c>
    </row>
    <row r="34" spans="1:37" x14ac:dyDescent="0.25">
      <c r="A34" s="12">
        <v>4890</v>
      </c>
      <c r="B34" s="24" t="s">
        <v>711</v>
      </c>
      <c r="C34" s="24">
        <v>0</v>
      </c>
      <c r="F34" s="24" t="s">
        <v>795</v>
      </c>
      <c r="G34" s="24" t="s">
        <v>795</v>
      </c>
      <c r="H34" s="12" t="s">
        <v>35</v>
      </c>
      <c r="I34" s="13" t="s">
        <v>172</v>
      </c>
      <c r="K34" s="262" t="s">
        <v>698</v>
      </c>
      <c r="L34" s="19">
        <v>1</v>
      </c>
      <c r="M34" s="19" t="s">
        <v>52</v>
      </c>
      <c r="N34" s="37">
        <v>1</v>
      </c>
      <c r="O34" s="38">
        <v>2</v>
      </c>
      <c r="P34" s="38">
        <v>3</v>
      </c>
      <c r="Q34" s="38">
        <v>4</v>
      </c>
      <c r="R34" s="38">
        <v>5</v>
      </c>
      <c r="S34" s="38">
        <v>6</v>
      </c>
      <c r="T34" s="38">
        <v>7</v>
      </c>
      <c r="U34" s="39">
        <v>8</v>
      </c>
      <c r="W34" s="12">
        <v>1</v>
      </c>
      <c r="AK34" s="13" t="str">
        <f>VLOOKUP(I34,CODES!$K$5:$L$41,2,FALSE)</f>
        <v>FL</v>
      </c>
    </row>
    <row r="35" spans="1:37" x14ac:dyDescent="0.25">
      <c r="A35" s="12">
        <v>4890</v>
      </c>
      <c r="B35" s="24" t="s">
        <v>711</v>
      </c>
      <c r="C35" s="24">
        <v>0</v>
      </c>
      <c r="F35" s="24" t="s">
        <v>795</v>
      </c>
      <c r="G35" s="24" t="s">
        <v>795</v>
      </c>
      <c r="H35" s="12" t="s">
        <v>35</v>
      </c>
      <c r="I35" s="13" t="s">
        <v>172</v>
      </c>
      <c r="K35" s="262" t="s">
        <v>698</v>
      </c>
      <c r="L35" s="19">
        <v>1</v>
      </c>
      <c r="M35" s="19" t="s">
        <v>52</v>
      </c>
      <c r="N35" s="37">
        <v>1</v>
      </c>
      <c r="O35" s="38">
        <v>2</v>
      </c>
      <c r="P35" s="38">
        <v>3</v>
      </c>
      <c r="Q35" s="38">
        <v>4</v>
      </c>
      <c r="R35" s="38">
        <v>5</v>
      </c>
      <c r="S35" s="38">
        <v>6</v>
      </c>
      <c r="T35" s="38">
        <v>7</v>
      </c>
      <c r="U35" s="39">
        <v>8</v>
      </c>
      <c r="W35" s="12">
        <v>1</v>
      </c>
      <c r="AK35" s="13" t="str">
        <f>VLOOKUP(I35,CODES!$K$5:$L$41,2,FALSE)</f>
        <v>FL</v>
      </c>
    </row>
    <row r="36" spans="1:37" x14ac:dyDescent="0.25">
      <c r="A36" s="12">
        <v>4890</v>
      </c>
      <c r="B36" s="24" t="s">
        <v>711</v>
      </c>
      <c r="C36" s="24">
        <v>0</v>
      </c>
      <c r="F36" s="24" t="s">
        <v>795</v>
      </c>
      <c r="G36" s="24" t="s">
        <v>795</v>
      </c>
      <c r="H36" s="12" t="s">
        <v>295</v>
      </c>
      <c r="I36" s="13" t="s">
        <v>263</v>
      </c>
      <c r="L36" s="19">
        <v>5</v>
      </c>
      <c r="M36" s="19" t="s">
        <v>52</v>
      </c>
      <c r="N36" s="37">
        <v>1</v>
      </c>
      <c r="O36" s="38">
        <v>2</v>
      </c>
      <c r="P36" s="38">
        <v>3</v>
      </c>
      <c r="Q36" s="38">
        <v>4</v>
      </c>
      <c r="R36" s="38">
        <v>5</v>
      </c>
      <c r="S36" s="38">
        <v>6</v>
      </c>
      <c r="T36" s="38">
        <v>7</v>
      </c>
      <c r="U36" s="39">
        <v>8</v>
      </c>
      <c r="W36" s="12">
        <v>5</v>
      </c>
      <c r="AK36" s="13" t="str">
        <f>VLOOKUP(I36,CODES!$K$5:$L$41,2,FALSE)</f>
        <v>RI</v>
      </c>
    </row>
    <row r="37" spans="1:37" x14ac:dyDescent="0.25">
      <c r="A37" s="12">
        <v>4890</v>
      </c>
      <c r="B37" s="24" t="s">
        <v>711</v>
      </c>
      <c r="C37" s="24">
        <v>0</v>
      </c>
      <c r="F37" s="24" t="s">
        <v>795</v>
      </c>
      <c r="G37" s="24" t="s">
        <v>795</v>
      </c>
      <c r="H37" s="12" t="s">
        <v>35</v>
      </c>
      <c r="I37" s="13" t="s">
        <v>182</v>
      </c>
      <c r="J37" s="14" t="s">
        <v>314</v>
      </c>
      <c r="K37" s="262" t="s">
        <v>719</v>
      </c>
      <c r="L37" s="19">
        <v>1</v>
      </c>
      <c r="M37" s="19" t="s">
        <v>52</v>
      </c>
      <c r="N37" s="37" t="s">
        <v>293</v>
      </c>
      <c r="O37" s="38" t="s">
        <v>293</v>
      </c>
      <c r="P37" s="38" t="s">
        <v>293</v>
      </c>
      <c r="Q37" s="38" t="s">
        <v>293</v>
      </c>
      <c r="R37" s="38">
        <v>5</v>
      </c>
      <c r="S37" s="38">
        <v>6</v>
      </c>
      <c r="T37" s="38">
        <v>7</v>
      </c>
      <c r="U37" s="39">
        <v>8</v>
      </c>
      <c r="W37" s="12">
        <v>1</v>
      </c>
      <c r="AB37" s="287" t="s">
        <v>314</v>
      </c>
      <c r="AD37" s="14" t="s">
        <v>56</v>
      </c>
      <c r="AK37" s="13" t="str">
        <f>VLOOKUP(I37,CODES!$K$5:$L$41,2,FALSE)</f>
        <v>MP</v>
      </c>
    </row>
    <row r="38" spans="1:37" x14ac:dyDescent="0.25">
      <c r="A38" s="12">
        <v>4890</v>
      </c>
      <c r="B38" s="24" t="s">
        <v>711</v>
      </c>
      <c r="C38" s="24">
        <v>0</v>
      </c>
      <c r="F38" s="24" t="s">
        <v>795</v>
      </c>
      <c r="G38" s="24" t="s">
        <v>795</v>
      </c>
      <c r="H38" s="12" t="s">
        <v>35</v>
      </c>
      <c r="I38" s="13" t="s">
        <v>723</v>
      </c>
      <c r="L38" s="19">
        <v>1</v>
      </c>
      <c r="M38" s="19" t="s">
        <v>52</v>
      </c>
      <c r="N38" s="37">
        <v>1</v>
      </c>
      <c r="O38" s="38">
        <v>2</v>
      </c>
      <c r="P38" s="38">
        <v>3</v>
      </c>
      <c r="Q38" s="38">
        <v>4</v>
      </c>
      <c r="R38" s="38">
        <v>5</v>
      </c>
      <c r="S38" s="38">
        <v>6</v>
      </c>
      <c r="T38" s="38">
        <v>7</v>
      </c>
      <c r="U38" s="39">
        <v>8</v>
      </c>
      <c r="W38" s="12">
        <v>1</v>
      </c>
      <c r="AG38" s="269" t="s">
        <v>724</v>
      </c>
      <c r="AH38" s="269" t="s">
        <v>725</v>
      </c>
      <c r="AK38" s="13" t="s">
        <v>777</v>
      </c>
    </row>
    <row r="39" spans="1:37" x14ac:dyDescent="0.25">
      <c r="A39" s="12">
        <v>4890</v>
      </c>
      <c r="B39" s="24" t="s">
        <v>711</v>
      </c>
      <c r="C39" s="24">
        <v>0</v>
      </c>
      <c r="F39" s="24" t="s">
        <v>795</v>
      </c>
      <c r="G39" s="24" t="s">
        <v>795</v>
      </c>
      <c r="H39" s="12" t="s">
        <v>295</v>
      </c>
      <c r="I39" s="13" t="s">
        <v>246</v>
      </c>
      <c r="L39" s="19">
        <v>1</v>
      </c>
      <c r="M39" s="19" t="s">
        <v>52</v>
      </c>
      <c r="N39" s="37">
        <v>1</v>
      </c>
      <c r="O39" s="38">
        <v>2</v>
      </c>
      <c r="P39" s="38">
        <v>3</v>
      </c>
      <c r="Q39" s="38">
        <v>4</v>
      </c>
      <c r="R39" s="38">
        <v>5</v>
      </c>
      <c r="S39" s="38">
        <v>6</v>
      </c>
      <c r="T39" s="38">
        <v>7</v>
      </c>
      <c r="U39" s="39">
        <v>8</v>
      </c>
      <c r="W39" s="12">
        <v>1</v>
      </c>
      <c r="AK39" s="13" t="str">
        <f>VLOOKUP(I39,CODES!$K$5:$L$41,2,FALSE)</f>
        <v>V</v>
      </c>
    </row>
    <row r="40" spans="1:37" x14ac:dyDescent="0.25">
      <c r="A40" s="12">
        <v>4890</v>
      </c>
      <c r="B40" s="24" t="s">
        <v>732</v>
      </c>
      <c r="C40" s="24">
        <v>0</v>
      </c>
      <c r="F40" s="24" t="s">
        <v>795</v>
      </c>
      <c r="G40" s="24" t="s">
        <v>795</v>
      </c>
      <c r="H40" s="12" t="s">
        <v>66</v>
      </c>
      <c r="I40" s="13" t="s">
        <v>736</v>
      </c>
      <c r="L40" s="19">
        <v>1</v>
      </c>
      <c r="M40" s="19" t="s">
        <v>52</v>
      </c>
      <c r="N40" s="37">
        <v>1</v>
      </c>
      <c r="O40" s="38">
        <v>2</v>
      </c>
      <c r="P40" s="38">
        <v>3</v>
      </c>
      <c r="Q40" s="38">
        <v>4</v>
      </c>
      <c r="R40" s="38">
        <v>5</v>
      </c>
      <c r="S40" s="38">
        <v>6</v>
      </c>
      <c r="T40" s="38">
        <v>7</v>
      </c>
      <c r="U40" s="39">
        <v>8</v>
      </c>
      <c r="V40" s="19" t="s">
        <v>735</v>
      </c>
      <c r="W40" s="12">
        <v>1</v>
      </c>
      <c r="AJ40" s="13" t="s">
        <v>739</v>
      </c>
      <c r="AK40" s="13" t="s">
        <v>777</v>
      </c>
    </row>
    <row r="41" spans="1:37" x14ac:dyDescent="0.25">
      <c r="A41" s="12">
        <v>4890</v>
      </c>
      <c r="B41" s="24" t="s">
        <v>732</v>
      </c>
      <c r="C41" s="24">
        <v>0</v>
      </c>
      <c r="F41" s="24" t="s">
        <v>795</v>
      </c>
      <c r="G41" s="24" t="s">
        <v>795</v>
      </c>
      <c r="H41" s="12" t="s">
        <v>66</v>
      </c>
      <c r="I41" s="13" t="s">
        <v>734</v>
      </c>
      <c r="L41" s="19">
        <v>1</v>
      </c>
      <c r="M41" s="19" t="s">
        <v>52</v>
      </c>
      <c r="N41" s="37">
        <v>1</v>
      </c>
      <c r="O41" s="38">
        <v>2</v>
      </c>
      <c r="P41" s="38">
        <v>3</v>
      </c>
      <c r="Q41" s="38">
        <v>4</v>
      </c>
      <c r="R41" s="38">
        <v>5</v>
      </c>
      <c r="S41" s="38">
        <v>6</v>
      </c>
      <c r="T41" s="38">
        <v>7</v>
      </c>
      <c r="U41" s="39">
        <v>8</v>
      </c>
      <c r="V41" s="19" t="s">
        <v>735</v>
      </c>
      <c r="W41" s="12">
        <v>1</v>
      </c>
      <c r="AK41" s="13" t="s">
        <v>777</v>
      </c>
    </row>
    <row r="42" spans="1:37" x14ac:dyDescent="0.25">
      <c r="A42" s="12">
        <v>4890</v>
      </c>
      <c r="B42" s="24" t="s">
        <v>732</v>
      </c>
      <c r="C42" s="24">
        <v>0</v>
      </c>
      <c r="F42" s="24" t="s">
        <v>795</v>
      </c>
      <c r="G42" s="24" t="s">
        <v>795</v>
      </c>
      <c r="H42" s="12" t="s">
        <v>66</v>
      </c>
      <c r="I42" s="13" t="s">
        <v>737</v>
      </c>
      <c r="L42" s="19">
        <v>3</v>
      </c>
      <c r="M42" s="19" t="s">
        <v>52</v>
      </c>
      <c r="N42" s="37">
        <v>1</v>
      </c>
      <c r="O42" s="38">
        <v>2</v>
      </c>
      <c r="P42" s="38">
        <v>3</v>
      </c>
      <c r="Q42" s="38">
        <v>4</v>
      </c>
      <c r="R42" s="38">
        <v>5</v>
      </c>
      <c r="S42" s="38">
        <v>6</v>
      </c>
      <c r="T42" s="38">
        <v>7</v>
      </c>
      <c r="U42" s="39">
        <v>8</v>
      </c>
      <c r="V42" s="19" t="s">
        <v>735</v>
      </c>
      <c r="W42" s="12">
        <v>3</v>
      </c>
      <c r="AJ42" s="13" t="s">
        <v>738</v>
      </c>
      <c r="AK42" s="13" t="s">
        <v>777</v>
      </c>
    </row>
    <row r="43" spans="1:37" x14ac:dyDescent="0.25">
      <c r="A43" s="12">
        <v>4890</v>
      </c>
      <c r="B43" s="24" t="s">
        <v>729</v>
      </c>
      <c r="C43" s="24">
        <v>0</v>
      </c>
      <c r="F43" s="24" t="s">
        <v>795</v>
      </c>
      <c r="G43" s="24" t="s">
        <v>795</v>
      </c>
      <c r="H43" s="12" t="s">
        <v>295</v>
      </c>
      <c r="I43" s="13" t="s">
        <v>706</v>
      </c>
      <c r="L43" s="19">
        <v>2</v>
      </c>
      <c r="M43" s="19" t="s">
        <v>52</v>
      </c>
      <c r="N43" s="37">
        <v>1</v>
      </c>
      <c r="O43" s="38">
        <v>2</v>
      </c>
      <c r="P43" s="38">
        <v>3</v>
      </c>
      <c r="Q43" s="38">
        <v>4</v>
      </c>
      <c r="R43" s="38">
        <v>5</v>
      </c>
      <c r="S43" s="38">
        <v>6</v>
      </c>
      <c r="T43" s="38">
        <v>7</v>
      </c>
      <c r="U43" s="39">
        <v>8</v>
      </c>
      <c r="W43" s="12">
        <v>2</v>
      </c>
      <c r="AK43" s="13" t="str">
        <f>VLOOKUP(I43,CODES!$K$5:$L$41,2,FALSE)</f>
        <v>CR</v>
      </c>
    </row>
    <row r="44" spans="1:37" x14ac:dyDescent="0.25">
      <c r="A44" s="12">
        <v>4890</v>
      </c>
      <c r="B44" s="24" t="s">
        <v>729</v>
      </c>
      <c r="C44" s="24">
        <v>0</v>
      </c>
      <c r="F44" s="24" t="s">
        <v>795</v>
      </c>
      <c r="G44" s="24" t="s">
        <v>795</v>
      </c>
      <c r="H44" s="12" t="s">
        <v>66</v>
      </c>
      <c r="I44" s="13" t="s">
        <v>174</v>
      </c>
      <c r="J44" s="14" t="s">
        <v>314</v>
      </c>
      <c r="K44" s="262" t="s">
        <v>687</v>
      </c>
      <c r="L44" s="19">
        <v>1</v>
      </c>
      <c r="M44" s="19" t="s">
        <v>52</v>
      </c>
      <c r="N44" s="37">
        <v>1</v>
      </c>
      <c r="O44" s="38">
        <v>2</v>
      </c>
      <c r="P44" s="38" t="s">
        <v>293</v>
      </c>
      <c r="Q44" s="38" t="s">
        <v>293</v>
      </c>
      <c r="R44" s="38" t="s">
        <v>293</v>
      </c>
      <c r="S44" s="38" t="s">
        <v>293</v>
      </c>
      <c r="T44" s="38" t="s">
        <v>293</v>
      </c>
      <c r="U44" s="39" t="s">
        <v>293</v>
      </c>
      <c r="W44" s="12">
        <v>1</v>
      </c>
      <c r="AD44" s="14" t="s">
        <v>44</v>
      </c>
      <c r="AK44" s="13" t="str">
        <f>VLOOKUP(I44,CODES!$K$5:$L$41,2,FALSE)</f>
        <v>FL</v>
      </c>
    </row>
    <row r="45" spans="1:37" x14ac:dyDescent="0.25">
      <c r="A45" s="12">
        <v>4890</v>
      </c>
      <c r="B45" s="24" t="s">
        <v>747</v>
      </c>
      <c r="C45" s="24">
        <v>0</v>
      </c>
      <c r="F45" s="24" t="s">
        <v>795</v>
      </c>
      <c r="G45" s="24" t="s">
        <v>795</v>
      </c>
      <c r="H45" s="12" t="s">
        <v>35</v>
      </c>
      <c r="I45" s="13" t="s">
        <v>748</v>
      </c>
      <c r="L45" s="19">
        <v>1</v>
      </c>
      <c r="M45" s="19" t="s">
        <v>52</v>
      </c>
      <c r="N45" s="37">
        <v>1</v>
      </c>
      <c r="O45" s="38">
        <v>2</v>
      </c>
      <c r="P45" s="38">
        <v>3</v>
      </c>
      <c r="Q45" s="38">
        <v>4</v>
      </c>
      <c r="R45" s="38">
        <v>5</v>
      </c>
      <c r="S45" s="38">
        <v>6</v>
      </c>
      <c r="T45" s="38">
        <v>7</v>
      </c>
      <c r="U45" s="39">
        <v>8</v>
      </c>
      <c r="W45" s="12">
        <v>1</v>
      </c>
      <c r="AG45" s="269" t="s">
        <v>358</v>
      </c>
      <c r="AK45" s="13" t="s">
        <v>777</v>
      </c>
    </row>
    <row r="46" spans="1:37" x14ac:dyDescent="0.25">
      <c r="A46" s="12">
        <v>4890</v>
      </c>
      <c r="B46" s="23" t="s">
        <v>682</v>
      </c>
      <c r="C46" s="24">
        <v>0</v>
      </c>
      <c r="F46" s="24" t="s">
        <v>795</v>
      </c>
      <c r="G46" s="24" t="s">
        <v>795</v>
      </c>
      <c r="H46" s="106" t="s">
        <v>35</v>
      </c>
      <c r="I46" s="107" t="s">
        <v>690</v>
      </c>
      <c r="J46" s="17"/>
      <c r="K46" s="260"/>
      <c r="L46" s="19">
        <v>1</v>
      </c>
      <c r="M46" s="313" t="s">
        <v>156</v>
      </c>
      <c r="N46" s="37" t="s">
        <v>293</v>
      </c>
      <c r="O46" s="38" t="s">
        <v>293</v>
      </c>
      <c r="P46" s="38" t="s">
        <v>293</v>
      </c>
      <c r="Q46" s="38">
        <v>4</v>
      </c>
      <c r="R46" s="38" t="s">
        <v>293</v>
      </c>
      <c r="S46" s="38" t="s">
        <v>293</v>
      </c>
      <c r="T46" s="38" t="s">
        <v>293</v>
      </c>
      <c r="U46" s="39" t="s">
        <v>293</v>
      </c>
      <c r="V46" s="18"/>
      <c r="W46" s="12">
        <v>1</v>
      </c>
      <c r="AJ46" s="13" t="s">
        <v>694</v>
      </c>
      <c r="AK46" s="13" t="str">
        <f>VLOOKUP(I46,CODES!$K$5:$L$41,2,FALSE)</f>
        <v>V</v>
      </c>
    </row>
    <row r="47" spans="1:37" x14ac:dyDescent="0.25">
      <c r="A47" s="12">
        <v>4890</v>
      </c>
      <c r="B47" s="23" t="s">
        <v>682</v>
      </c>
      <c r="C47" s="24">
        <v>0</v>
      </c>
      <c r="F47" s="24" t="s">
        <v>795</v>
      </c>
      <c r="G47" s="24" t="s">
        <v>795</v>
      </c>
      <c r="H47" s="106" t="s">
        <v>35</v>
      </c>
      <c r="I47" s="107" t="s">
        <v>147</v>
      </c>
      <c r="J47" s="17"/>
      <c r="K47" s="260" t="s">
        <v>698</v>
      </c>
      <c r="L47" s="19">
        <v>1</v>
      </c>
      <c r="M47" s="313" t="s">
        <v>156</v>
      </c>
      <c r="N47" s="37">
        <v>1</v>
      </c>
      <c r="O47" s="38" t="s">
        <v>293</v>
      </c>
      <c r="P47" s="38" t="s">
        <v>293</v>
      </c>
      <c r="Q47" s="38" t="s">
        <v>293</v>
      </c>
      <c r="R47" s="38">
        <v>5</v>
      </c>
      <c r="S47" s="38">
        <v>6</v>
      </c>
      <c r="T47" s="38">
        <v>7</v>
      </c>
      <c r="U47" s="39">
        <v>8</v>
      </c>
      <c r="V47" s="18"/>
      <c r="W47" s="12">
        <v>1</v>
      </c>
      <c r="AK47" s="13" t="str">
        <f>VLOOKUP(I47,CODES!$K$5:$L$41,2,FALSE)</f>
        <v>CR</v>
      </c>
    </row>
    <row r="48" spans="1:37" x14ac:dyDescent="0.25">
      <c r="A48" s="12">
        <v>4890</v>
      </c>
      <c r="B48" s="23" t="s">
        <v>682</v>
      </c>
      <c r="C48" s="24">
        <v>0</v>
      </c>
      <c r="F48" s="24" t="s">
        <v>795</v>
      </c>
      <c r="G48" s="24" t="s">
        <v>795</v>
      </c>
      <c r="H48" s="106" t="s">
        <v>35</v>
      </c>
      <c r="I48" s="107" t="s">
        <v>147</v>
      </c>
      <c r="J48" s="17"/>
      <c r="K48" s="260" t="s">
        <v>698</v>
      </c>
      <c r="L48" s="19">
        <v>1</v>
      </c>
      <c r="M48" s="313" t="s">
        <v>156</v>
      </c>
      <c r="N48" s="37">
        <v>1</v>
      </c>
      <c r="O48" s="38" t="s">
        <v>293</v>
      </c>
      <c r="P48" s="38" t="s">
        <v>293</v>
      </c>
      <c r="Q48" s="38">
        <v>4</v>
      </c>
      <c r="R48" s="38">
        <v>5</v>
      </c>
      <c r="S48" s="38">
        <v>6</v>
      </c>
      <c r="T48" s="38">
        <v>7</v>
      </c>
      <c r="U48" s="39">
        <v>8</v>
      </c>
      <c r="W48" s="12">
        <v>1</v>
      </c>
      <c r="AK48" s="13" t="str">
        <f>VLOOKUP(I48,CODES!$K$5:$L$41,2,FALSE)</f>
        <v>CR</v>
      </c>
    </row>
    <row r="49" spans="1:37" x14ac:dyDescent="0.25">
      <c r="A49" s="12">
        <v>4890</v>
      </c>
      <c r="B49" s="23" t="s">
        <v>682</v>
      </c>
      <c r="C49" s="24">
        <v>0</v>
      </c>
      <c r="F49" s="24" t="s">
        <v>795</v>
      </c>
      <c r="G49" s="24" t="s">
        <v>795</v>
      </c>
      <c r="H49" s="106" t="s">
        <v>295</v>
      </c>
      <c r="I49" s="107" t="s">
        <v>791</v>
      </c>
      <c r="J49" s="17"/>
      <c r="K49" s="261"/>
      <c r="L49" s="19">
        <v>5</v>
      </c>
      <c r="M49" s="313" t="s">
        <v>156</v>
      </c>
      <c r="N49" s="37">
        <v>1</v>
      </c>
      <c r="O49" s="38">
        <v>2</v>
      </c>
      <c r="P49" s="38">
        <v>3</v>
      </c>
      <c r="Q49" s="38">
        <v>4</v>
      </c>
      <c r="R49" s="38">
        <v>5</v>
      </c>
      <c r="S49" s="38">
        <v>6</v>
      </c>
      <c r="T49" s="38">
        <v>7</v>
      </c>
      <c r="U49" s="39">
        <v>8</v>
      </c>
      <c r="W49" s="12">
        <v>5</v>
      </c>
      <c r="AD49" s="14" t="s">
        <v>44</v>
      </c>
      <c r="AE49" s="3"/>
      <c r="AF49" s="268"/>
      <c r="AK49" s="13" t="str">
        <f>VLOOKUP(I49,CODES!$K$5:$L$41,2,FALSE)</f>
        <v>S</v>
      </c>
    </row>
    <row r="50" spans="1:37" x14ac:dyDescent="0.25">
      <c r="A50" s="12">
        <v>4890</v>
      </c>
      <c r="B50" s="23" t="s">
        <v>682</v>
      </c>
      <c r="C50" s="24">
        <v>0</v>
      </c>
      <c r="F50" s="24" t="s">
        <v>795</v>
      </c>
      <c r="G50" s="24" t="s">
        <v>795</v>
      </c>
      <c r="H50" s="106" t="s">
        <v>35</v>
      </c>
      <c r="I50" s="107" t="s">
        <v>176</v>
      </c>
      <c r="J50" s="14" t="s">
        <v>683</v>
      </c>
      <c r="K50" s="260" t="s">
        <v>684</v>
      </c>
      <c r="L50" s="19">
        <v>1</v>
      </c>
      <c r="M50" s="313" t="s">
        <v>156</v>
      </c>
      <c r="N50" s="37" t="s">
        <v>293</v>
      </c>
      <c r="O50" s="38" t="s">
        <v>293</v>
      </c>
      <c r="P50" s="38" t="s">
        <v>293</v>
      </c>
      <c r="Q50" s="38" t="s">
        <v>293</v>
      </c>
      <c r="R50" s="38" t="s">
        <v>293</v>
      </c>
      <c r="S50" s="38" t="s">
        <v>293</v>
      </c>
      <c r="T50" s="38" t="s">
        <v>293</v>
      </c>
      <c r="U50" s="39" t="s">
        <v>293</v>
      </c>
      <c r="V50" s="19" t="s">
        <v>685</v>
      </c>
      <c r="W50" s="12">
        <v>1</v>
      </c>
      <c r="AF50" s="267" t="s">
        <v>426</v>
      </c>
      <c r="AK50" s="13" t="str">
        <f>VLOOKUP(I50,CODES!$K$5:$L$41,2,FALSE)</f>
        <v>FL</v>
      </c>
    </row>
    <row r="51" spans="1:37" x14ac:dyDescent="0.25">
      <c r="A51" s="12">
        <v>4890</v>
      </c>
      <c r="B51" s="23" t="s">
        <v>682</v>
      </c>
      <c r="C51" s="24">
        <v>0</v>
      </c>
      <c r="F51" s="24" t="s">
        <v>795</v>
      </c>
      <c r="G51" s="24" t="s">
        <v>795</v>
      </c>
      <c r="H51" s="106" t="s">
        <v>35</v>
      </c>
      <c r="I51" s="107" t="s">
        <v>176</v>
      </c>
      <c r="J51" s="14" t="s">
        <v>683</v>
      </c>
      <c r="K51" s="260" t="s">
        <v>696</v>
      </c>
      <c r="L51" s="19">
        <v>2</v>
      </c>
      <c r="M51" s="313" t="s">
        <v>156</v>
      </c>
      <c r="N51" s="37">
        <v>1</v>
      </c>
      <c r="O51" s="38">
        <v>2</v>
      </c>
      <c r="P51" s="38">
        <v>3</v>
      </c>
      <c r="Q51" s="38">
        <v>4</v>
      </c>
      <c r="R51" s="38">
        <v>5</v>
      </c>
      <c r="S51" s="38" t="s">
        <v>293</v>
      </c>
      <c r="T51" s="38" t="s">
        <v>293</v>
      </c>
      <c r="U51" s="39" t="s">
        <v>293</v>
      </c>
      <c r="V51" s="18"/>
      <c r="W51" s="16">
        <v>1</v>
      </c>
      <c r="AK51" s="13" t="str">
        <f>VLOOKUP(I51,CODES!$K$5:$L$41,2,FALSE)</f>
        <v>FL</v>
      </c>
    </row>
    <row r="52" spans="1:37" x14ac:dyDescent="0.25">
      <c r="A52" s="12">
        <v>4890</v>
      </c>
      <c r="B52" s="23" t="s">
        <v>682</v>
      </c>
      <c r="C52" s="24">
        <v>0</v>
      </c>
      <c r="F52" s="24" t="s">
        <v>795</v>
      </c>
      <c r="G52" s="24" t="s">
        <v>795</v>
      </c>
      <c r="H52" s="106" t="s">
        <v>295</v>
      </c>
      <c r="I52" s="107" t="s">
        <v>172</v>
      </c>
      <c r="J52" s="17"/>
      <c r="K52" s="261"/>
      <c r="L52" s="19">
        <v>2</v>
      </c>
      <c r="M52" s="313" t="s">
        <v>156</v>
      </c>
      <c r="N52" s="37">
        <v>1</v>
      </c>
      <c r="O52" s="38">
        <v>2</v>
      </c>
      <c r="P52" s="38">
        <v>3</v>
      </c>
      <c r="Q52" s="38">
        <v>4</v>
      </c>
      <c r="R52" s="38">
        <v>5</v>
      </c>
      <c r="S52" s="38">
        <v>6</v>
      </c>
      <c r="T52" s="38">
        <v>7</v>
      </c>
      <c r="U52" s="39">
        <v>8</v>
      </c>
      <c r="W52" s="12">
        <v>2</v>
      </c>
      <c r="AB52" s="287" t="s">
        <v>35</v>
      </c>
      <c r="AK52" s="13" t="str">
        <f>VLOOKUP(I52,CODES!$K$5:$L$41,2,FALSE)</f>
        <v>FL</v>
      </c>
    </row>
    <row r="53" spans="1:37" x14ac:dyDescent="0.25">
      <c r="A53" s="12">
        <v>4890</v>
      </c>
      <c r="B53" s="23" t="s">
        <v>682</v>
      </c>
      <c r="C53" s="24">
        <v>0</v>
      </c>
      <c r="F53" s="24" t="s">
        <v>795</v>
      </c>
      <c r="G53" s="24" t="s">
        <v>795</v>
      </c>
      <c r="H53" s="106" t="s">
        <v>35</v>
      </c>
      <c r="I53" s="107" t="s">
        <v>172</v>
      </c>
      <c r="J53" s="108" t="s">
        <v>314</v>
      </c>
      <c r="K53" s="260" t="s">
        <v>698</v>
      </c>
      <c r="L53" s="19">
        <v>1</v>
      </c>
      <c r="M53" s="313" t="s">
        <v>156</v>
      </c>
      <c r="N53" s="37">
        <v>1</v>
      </c>
      <c r="O53" s="38">
        <v>2</v>
      </c>
      <c r="P53" s="38" t="s">
        <v>293</v>
      </c>
      <c r="Q53" s="38" t="s">
        <v>293</v>
      </c>
      <c r="R53" s="38" t="s">
        <v>293</v>
      </c>
      <c r="S53" s="38" t="s">
        <v>293</v>
      </c>
      <c r="T53" s="38">
        <v>7</v>
      </c>
      <c r="U53" s="39">
        <v>8</v>
      </c>
      <c r="V53" s="19" t="s">
        <v>699</v>
      </c>
      <c r="W53" s="12">
        <v>1</v>
      </c>
      <c r="AB53" s="287" t="s">
        <v>35</v>
      </c>
      <c r="AK53" s="13" t="str">
        <f>VLOOKUP(I53,CODES!$K$5:$L$41,2,FALSE)</f>
        <v>FL</v>
      </c>
    </row>
    <row r="54" spans="1:37" x14ac:dyDescent="0.25">
      <c r="A54" s="12">
        <v>4890</v>
      </c>
      <c r="B54" s="23" t="s">
        <v>682</v>
      </c>
      <c r="C54" s="24">
        <v>0</v>
      </c>
      <c r="F54" s="24" t="s">
        <v>795</v>
      </c>
      <c r="G54" s="24" t="s">
        <v>795</v>
      </c>
      <c r="H54" s="106" t="s">
        <v>35</v>
      </c>
      <c r="I54" s="107" t="s">
        <v>172</v>
      </c>
      <c r="J54" s="108" t="s">
        <v>683</v>
      </c>
      <c r="K54" s="260" t="s">
        <v>698</v>
      </c>
      <c r="L54" s="19">
        <v>1</v>
      </c>
      <c r="M54" s="313" t="s">
        <v>156</v>
      </c>
      <c r="N54" s="37">
        <v>1</v>
      </c>
      <c r="O54" s="38">
        <v>2</v>
      </c>
      <c r="P54" s="38" t="s">
        <v>293</v>
      </c>
      <c r="Q54" s="38">
        <v>4</v>
      </c>
      <c r="R54" s="38" t="s">
        <v>293</v>
      </c>
      <c r="S54" s="38">
        <v>6</v>
      </c>
      <c r="T54" s="38">
        <v>7</v>
      </c>
      <c r="U54" s="39">
        <v>8</v>
      </c>
      <c r="V54" s="313" t="s">
        <v>699</v>
      </c>
      <c r="W54" s="12">
        <v>1</v>
      </c>
      <c r="AK54" s="13" t="str">
        <f>VLOOKUP(I54,CODES!$K$5:$L$41,2,FALSE)</f>
        <v>FL</v>
      </c>
    </row>
    <row r="55" spans="1:37" x14ac:dyDescent="0.25">
      <c r="A55" s="12">
        <v>4890</v>
      </c>
      <c r="B55" s="23" t="s">
        <v>682</v>
      </c>
      <c r="C55" s="24">
        <v>0</v>
      </c>
      <c r="F55" s="24" t="s">
        <v>795</v>
      </c>
      <c r="G55" s="24" t="s">
        <v>795</v>
      </c>
      <c r="H55" s="106" t="s">
        <v>35</v>
      </c>
      <c r="I55" s="107" t="s">
        <v>172</v>
      </c>
      <c r="J55" s="17"/>
      <c r="K55" s="260" t="s">
        <v>698</v>
      </c>
      <c r="L55" s="19">
        <v>1</v>
      </c>
      <c r="M55" s="313" t="s">
        <v>156</v>
      </c>
      <c r="N55" s="37">
        <v>1</v>
      </c>
      <c r="O55" s="38">
        <v>2</v>
      </c>
      <c r="P55" s="38">
        <v>3</v>
      </c>
      <c r="Q55" s="38">
        <v>4</v>
      </c>
      <c r="R55" s="38" t="s">
        <v>293</v>
      </c>
      <c r="S55" s="38">
        <v>6</v>
      </c>
      <c r="T55" s="38" t="s">
        <v>293</v>
      </c>
      <c r="U55" s="39">
        <v>8</v>
      </c>
      <c r="V55" s="18"/>
      <c r="W55" s="12">
        <v>1</v>
      </c>
      <c r="AK55" s="13" t="str">
        <f>VLOOKUP(I55,CODES!$K$5:$L$41,2,FALSE)</f>
        <v>FL</v>
      </c>
    </row>
    <row r="56" spans="1:37" x14ac:dyDescent="0.25">
      <c r="A56" s="12">
        <v>4890</v>
      </c>
      <c r="B56" s="23" t="s">
        <v>682</v>
      </c>
      <c r="C56" s="24">
        <v>0</v>
      </c>
      <c r="F56" s="24" t="s">
        <v>795</v>
      </c>
      <c r="G56" s="24" t="s">
        <v>795</v>
      </c>
      <c r="H56" s="106" t="s">
        <v>68</v>
      </c>
      <c r="I56" s="107" t="s">
        <v>179</v>
      </c>
      <c r="J56" s="14" t="s">
        <v>683</v>
      </c>
      <c r="K56" s="262" t="s">
        <v>698</v>
      </c>
      <c r="L56" s="19">
        <v>1</v>
      </c>
      <c r="M56" s="313" t="s">
        <v>156</v>
      </c>
      <c r="N56" s="37">
        <v>1</v>
      </c>
      <c r="O56" s="38" t="s">
        <v>293</v>
      </c>
      <c r="P56" s="38" t="s">
        <v>293</v>
      </c>
      <c r="Q56" s="38" t="s">
        <v>293</v>
      </c>
      <c r="R56" s="38">
        <v>5</v>
      </c>
      <c r="S56" s="38">
        <v>6</v>
      </c>
      <c r="T56" s="38">
        <v>7</v>
      </c>
      <c r="U56" s="39">
        <v>8</v>
      </c>
      <c r="W56" s="12">
        <v>1</v>
      </c>
      <c r="AK56" s="13" t="str">
        <f>VLOOKUP(I56,CODES!$K$5:$L$41,2,FALSE)</f>
        <v>FL</v>
      </c>
    </row>
    <row r="57" spans="1:37" x14ac:dyDescent="0.25">
      <c r="A57" s="12">
        <v>4890</v>
      </c>
      <c r="B57" s="23" t="s">
        <v>682</v>
      </c>
      <c r="C57" s="24">
        <v>0</v>
      </c>
      <c r="F57" s="24" t="s">
        <v>795</v>
      </c>
      <c r="G57" s="24" t="s">
        <v>795</v>
      </c>
      <c r="H57" s="12" t="s">
        <v>44</v>
      </c>
      <c r="I57" s="13" t="s">
        <v>190</v>
      </c>
      <c r="J57" s="14" t="s">
        <v>314</v>
      </c>
      <c r="K57" s="262" t="s">
        <v>709</v>
      </c>
      <c r="L57" s="19">
        <v>1</v>
      </c>
      <c r="M57" s="313" t="s">
        <v>156</v>
      </c>
      <c r="N57" s="37">
        <v>1</v>
      </c>
      <c r="O57" s="38">
        <v>2</v>
      </c>
      <c r="P57" s="38" t="s">
        <v>293</v>
      </c>
      <c r="Q57" s="38" t="s">
        <v>293</v>
      </c>
      <c r="R57" s="38">
        <v>5</v>
      </c>
      <c r="S57" s="38">
        <v>6</v>
      </c>
      <c r="T57" s="38">
        <v>7</v>
      </c>
      <c r="U57" s="39">
        <v>8</v>
      </c>
      <c r="W57" s="12">
        <v>1</v>
      </c>
      <c r="AK57" s="13" t="str">
        <f>VLOOKUP(I57,CODES!$K$5:$L$41,2,FALSE)</f>
        <v>HL</v>
      </c>
    </row>
    <row r="58" spans="1:37" x14ac:dyDescent="0.25">
      <c r="A58" s="12">
        <v>4890</v>
      </c>
      <c r="B58" s="23" t="s">
        <v>682</v>
      </c>
      <c r="C58" s="24">
        <v>0</v>
      </c>
      <c r="F58" s="24" t="s">
        <v>795</v>
      </c>
      <c r="G58" s="24" t="s">
        <v>795</v>
      </c>
      <c r="H58" s="12" t="s">
        <v>44</v>
      </c>
      <c r="I58" s="13" t="s">
        <v>454</v>
      </c>
      <c r="J58" s="14" t="s">
        <v>314</v>
      </c>
      <c r="K58" s="262" t="s">
        <v>684</v>
      </c>
      <c r="L58" s="19">
        <v>2</v>
      </c>
      <c r="M58" s="313" t="s">
        <v>156</v>
      </c>
      <c r="N58" s="37" t="s">
        <v>293</v>
      </c>
      <c r="O58" s="38" t="s">
        <v>293</v>
      </c>
      <c r="P58" s="38" t="s">
        <v>293</v>
      </c>
      <c r="Q58" s="38" t="s">
        <v>293</v>
      </c>
      <c r="R58" s="38" t="s">
        <v>293</v>
      </c>
      <c r="S58" s="38">
        <v>6</v>
      </c>
      <c r="T58" s="38" t="s">
        <v>293</v>
      </c>
      <c r="U58" s="39">
        <v>8</v>
      </c>
      <c r="W58" s="12">
        <v>1</v>
      </c>
      <c r="AK58" s="13" t="str">
        <f>VLOOKUP(I58,CODES!$K$5:$L$41,2,FALSE)</f>
        <v>HL</v>
      </c>
    </row>
    <row r="59" spans="1:37" x14ac:dyDescent="0.25">
      <c r="A59" s="12">
        <v>4890</v>
      </c>
      <c r="B59" s="23" t="s">
        <v>682</v>
      </c>
      <c r="C59" s="24">
        <v>0</v>
      </c>
      <c r="F59" s="24" t="s">
        <v>795</v>
      </c>
      <c r="G59" s="24" t="s">
        <v>795</v>
      </c>
      <c r="H59" s="106" t="s">
        <v>35</v>
      </c>
      <c r="I59" s="107" t="s">
        <v>192</v>
      </c>
      <c r="J59" s="108" t="s">
        <v>314</v>
      </c>
      <c r="K59" s="260" t="s">
        <v>687</v>
      </c>
      <c r="L59" s="19">
        <v>1</v>
      </c>
      <c r="M59" s="313" t="s">
        <v>156</v>
      </c>
      <c r="N59" s="37">
        <v>1</v>
      </c>
      <c r="O59" s="38">
        <v>2</v>
      </c>
      <c r="P59" s="38">
        <v>3</v>
      </c>
      <c r="Q59" s="38">
        <v>4</v>
      </c>
      <c r="R59" s="38" t="s">
        <v>293</v>
      </c>
      <c r="S59" s="38" t="s">
        <v>293</v>
      </c>
      <c r="T59" s="38" t="s">
        <v>293</v>
      </c>
      <c r="U59" s="39" t="s">
        <v>293</v>
      </c>
      <c r="V59" s="19" t="s">
        <v>701</v>
      </c>
      <c r="W59" s="12">
        <v>1</v>
      </c>
      <c r="AK59" s="13" t="str">
        <f>VLOOKUP(I59,CODES!$K$5:$L$41,2,FALSE)</f>
        <v>HL</v>
      </c>
    </row>
    <row r="60" spans="1:37" x14ac:dyDescent="0.25">
      <c r="A60" s="12">
        <v>4890</v>
      </c>
      <c r="B60" s="23" t="s">
        <v>682</v>
      </c>
      <c r="C60" s="24">
        <v>0</v>
      </c>
      <c r="F60" s="24" t="s">
        <v>795</v>
      </c>
      <c r="G60" s="24" t="s">
        <v>795</v>
      </c>
      <c r="H60" s="106" t="s">
        <v>295</v>
      </c>
      <c r="I60" s="107" t="s">
        <v>791</v>
      </c>
      <c r="K60" s="261"/>
      <c r="L60" s="19">
        <v>2</v>
      </c>
      <c r="M60" s="313" t="s">
        <v>156</v>
      </c>
      <c r="N60" s="37">
        <v>1</v>
      </c>
      <c r="O60" s="38">
        <v>2</v>
      </c>
      <c r="P60" s="38">
        <v>3</v>
      </c>
      <c r="Q60" s="38">
        <v>4</v>
      </c>
      <c r="R60" s="38">
        <v>5</v>
      </c>
      <c r="S60" s="38">
        <v>6</v>
      </c>
      <c r="T60" s="38">
        <v>7</v>
      </c>
      <c r="U60" s="39">
        <v>8</v>
      </c>
      <c r="W60" s="12">
        <v>2</v>
      </c>
      <c r="AD60" s="14" t="s">
        <v>56</v>
      </c>
      <c r="AE60" s="3"/>
      <c r="AF60" s="268"/>
      <c r="AK60" s="13" t="str">
        <f>VLOOKUP(I60,CODES!$K$5:$L$41,2,FALSE)</f>
        <v>S</v>
      </c>
    </row>
    <row r="61" spans="1:37" x14ac:dyDescent="0.25">
      <c r="A61" s="12">
        <v>4890</v>
      </c>
      <c r="B61" s="23" t="s">
        <v>682</v>
      </c>
      <c r="C61" s="24">
        <v>0</v>
      </c>
      <c r="F61" s="24" t="s">
        <v>795</v>
      </c>
      <c r="G61" s="24" t="s">
        <v>795</v>
      </c>
      <c r="H61" s="106" t="s">
        <v>35</v>
      </c>
      <c r="I61" s="107" t="s">
        <v>455</v>
      </c>
      <c r="K61" s="261"/>
      <c r="L61" s="19">
        <v>1</v>
      </c>
      <c r="M61" s="313" t="s">
        <v>156</v>
      </c>
      <c r="N61" s="37">
        <v>1</v>
      </c>
      <c r="O61" s="38">
        <v>2</v>
      </c>
      <c r="P61" s="38">
        <v>3</v>
      </c>
      <c r="Q61" s="38">
        <v>4</v>
      </c>
      <c r="R61" s="38">
        <v>5</v>
      </c>
      <c r="S61" s="38">
        <v>6</v>
      </c>
      <c r="T61" s="38" t="s">
        <v>293</v>
      </c>
      <c r="U61" s="39">
        <v>8</v>
      </c>
      <c r="W61" s="12">
        <v>1</v>
      </c>
      <c r="AK61" s="13" t="str">
        <f>VLOOKUP(I61,CODES!$K$5:$L$41,2,FALSE)</f>
        <v>MP</v>
      </c>
    </row>
    <row r="62" spans="1:37" x14ac:dyDescent="0.25">
      <c r="A62" s="12">
        <v>4890</v>
      </c>
      <c r="B62" s="23" t="s">
        <v>682</v>
      </c>
      <c r="C62" s="24">
        <v>0</v>
      </c>
      <c r="F62" s="24" t="s">
        <v>795</v>
      </c>
      <c r="G62" s="24" t="s">
        <v>795</v>
      </c>
      <c r="H62" s="12" t="s">
        <v>44</v>
      </c>
      <c r="I62" s="13" t="s">
        <v>455</v>
      </c>
      <c r="K62" s="262" t="s">
        <v>708</v>
      </c>
      <c r="L62" s="19">
        <v>1</v>
      </c>
      <c r="M62" s="313" t="s">
        <v>156</v>
      </c>
      <c r="N62" s="37">
        <v>1</v>
      </c>
      <c r="O62" s="38">
        <v>2</v>
      </c>
      <c r="P62" s="38">
        <v>3</v>
      </c>
      <c r="Q62" s="38">
        <v>4</v>
      </c>
      <c r="R62" s="38" t="s">
        <v>293</v>
      </c>
      <c r="S62" s="38" t="s">
        <v>293</v>
      </c>
      <c r="T62" s="38">
        <v>7</v>
      </c>
      <c r="U62" s="39">
        <v>8</v>
      </c>
      <c r="W62" s="12">
        <v>1</v>
      </c>
      <c r="AK62" s="13" t="str">
        <f>VLOOKUP(I62,CODES!$K$5:$L$41,2,FALSE)</f>
        <v>MP</v>
      </c>
    </row>
    <row r="63" spans="1:37" x14ac:dyDescent="0.25">
      <c r="A63" s="12">
        <v>4890</v>
      </c>
      <c r="B63" s="23" t="s">
        <v>682</v>
      </c>
      <c r="C63" s="24">
        <v>0</v>
      </c>
      <c r="F63" s="24" t="s">
        <v>795</v>
      </c>
      <c r="G63" s="24" t="s">
        <v>795</v>
      </c>
      <c r="H63" s="106" t="s">
        <v>35</v>
      </c>
      <c r="I63" s="107" t="s">
        <v>651</v>
      </c>
      <c r="J63" s="14" t="s">
        <v>683</v>
      </c>
      <c r="K63" s="260" t="s">
        <v>684</v>
      </c>
      <c r="L63" s="19">
        <v>1</v>
      </c>
      <c r="M63" s="313" t="s">
        <v>156</v>
      </c>
      <c r="N63" s="37" t="s">
        <v>293</v>
      </c>
      <c r="O63" s="38" t="s">
        <v>293</v>
      </c>
      <c r="P63" s="38" t="s">
        <v>293</v>
      </c>
      <c r="Q63" s="38" t="s">
        <v>293</v>
      </c>
      <c r="R63" s="38" t="s">
        <v>293</v>
      </c>
      <c r="S63" s="38" t="s">
        <v>293</v>
      </c>
      <c r="T63" s="38" t="s">
        <v>293</v>
      </c>
      <c r="U63" s="39" t="s">
        <v>293</v>
      </c>
      <c r="V63" s="18"/>
      <c r="W63" s="12">
        <v>1</v>
      </c>
      <c r="AE63" s="3"/>
      <c r="AF63" s="268"/>
      <c r="AK63" s="13" t="str">
        <f>VLOOKUP(I63,CODES!$K$5:$L$41,2,FALSE)</f>
        <v>PH</v>
      </c>
    </row>
    <row r="64" spans="1:37" x14ac:dyDescent="0.25">
      <c r="A64" s="12">
        <v>4890</v>
      </c>
      <c r="B64" s="23" t="s">
        <v>682</v>
      </c>
      <c r="C64" s="24">
        <v>0</v>
      </c>
      <c r="F64" s="24" t="s">
        <v>795</v>
      </c>
      <c r="G64" s="24" t="s">
        <v>795</v>
      </c>
      <c r="H64" s="106" t="s">
        <v>295</v>
      </c>
      <c r="I64" s="107" t="s">
        <v>263</v>
      </c>
      <c r="J64" s="17"/>
      <c r="K64" s="261"/>
      <c r="L64" s="19">
        <v>2</v>
      </c>
      <c r="M64" s="313" t="s">
        <v>156</v>
      </c>
      <c r="N64" s="37">
        <v>1</v>
      </c>
      <c r="O64" s="38">
        <v>2</v>
      </c>
      <c r="P64" s="38">
        <v>3</v>
      </c>
      <c r="Q64" s="38">
        <v>4</v>
      </c>
      <c r="R64" s="38">
        <v>5</v>
      </c>
      <c r="S64" s="38">
        <v>6</v>
      </c>
      <c r="T64" s="38">
        <v>7</v>
      </c>
      <c r="U64" s="39">
        <v>8</v>
      </c>
      <c r="W64" s="12">
        <v>2</v>
      </c>
      <c r="AK64" s="13" t="str">
        <f>VLOOKUP(I64,CODES!$K$5:$L$41,2,FALSE)</f>
        <v>RI</v>
      </c>
    </row>
    <row r="65" spans="1:37" x14ac:dyDescent="0.25">
      <c r="A65" s="12">
        <v>4890</v>
      </c>
      <c r="B65" s="23" t="s">
        <v>682</v>
      </c>
      <c r="C65" s="24">
        <v>0</v>
      </c>
      <c r="F65" s="24" t="s">
        <v>795</v>
      </c>
      <c r="G65" s="24" t="s">
        <v>795</v>
      </c>
      <c r="H65" s="106" t="s">
        <v>295</v>
      </c>
      <c r="I65" s="107" t="s">
        <v>174</v>
      </c>
      <c r="K65" s="260" t="s">
        <v>698</v>
      </c>
      <c r="L65" s="19">
        <v>1</v>
      </c>
      <c r="M65" s="313" t="s">
        <v>156</v>
      </c>
      <c r="N65" s="37">
        <v>1</v>
      </c>
      <c r="O65" s="38">
        <v>2</v>
      </c>
      <c r="P65" s="38">
        <v>3</v>
      </c>
      <c r="Q65" s="38">
        <v>4</v>
      </c>
      <c r="R65" s="38">
        <v>5</v>
      </c>
      <c r="S65" s="38">
        <v>6</v>
      </c>
      <c r="T65" s="38">
        <v>7</v>
      </c>
      <c r="U65" s="39">
        <v>8</v>
      </c>
      <c r="W65" s="12">
        <v>1</v>
      </c>
      <c r="AB65" s="287" t="s">
        <v>35</v>
      </c>
      <c r="AD65" s="14" t="s">
        <v>156</v>
      </c>
      <c r="AE65" s="3"/>
      <c r="AF65" s="268"/>
      <c r="AK65" s="13" t="str">
        <f>VLOOKUP(I65,CODES!$K$5:$L$41,2,FALSE)</f>
        <v>FL</v>
      </c>
    </row>
    <row r="66" spans="1:37" x14ac:dyDescent="0.25">
      <c r="A66" s="12">
        <v>4890</v>
      </c>
      <c r="B66" s="23" t="s">
        <v>682</v>
      </c>
      <c r="C66" s="24">
        <v>0</v>
      </c>
      <c r="F66" s="24" t="s">
        <v>795</v>
      </c>
      <c r="G66" s="24" t="s">
        <v>795</v>
      </c>
      <c r="H66" s="106" t="s">
        <v>35</v>
      </c>
      <c r="I66" s="107" t="s">
        <v>651</v>
      </c>
      <c r="J66" s="14" t="s">
        <v>683</v>
      </c>
      <c r="K66" s="260" t="s">
        <v>684</v>
      </c>
      <c r="L66" s="19">
        <v>1</v>
      </c>
      <c r="M66" s="313" t="s">
        <v>156</v>
      </c>
      <c r="N66" s="37" t="s">
        <v>293</v>
      </c>
      <c r="O66" s="38" t="s">
        <v>293</v>
      </c>
      <c r="P66" s="38" t="s">
        <v>293</v>
      </c>
      <c r="Q66" s="38" t="s">
        <v>293</v>
      </c>
      <c r="R66" s="38" t="s">
        <v>293</v>
      </c>
      <c r="S66" s="38" t="s">
        <v>293</v>
      </c>
      <c r="T66" s="38" t="s">
        <v>293</v>
      </c>
      <c r="U66" s="39" t="s">
        <v>293</v>
      </c>
      <c r="W66" s="12">
        <v>1</v>
      </c>
      <c r="AK66" s="13" t="str">
        <f>VLOOKUP(I66,CODES!$K$5:$L$41,2,FALSE)</f>
        <v>PH</v>
      </c>
    </row>
    <row r="67" spans="1:37" x14ac:dyDescent="0.25">
      <c r="A67" s="12">
        <v>4890</v>
      </c>
      <c r="B67" s="23" t="s">
        <v>682</v>
      </c>
      <c r="C67" s="24">
        <v>0</v>
      </c>
      <c r="F67" s="24" t="s">
        <v>795</v>
      </c>
      <c r="G67" s="24" t="s">
        <v>795</v>
      </c>
      <c r="H67" s="106" t="s">
        <v>35</v>
      </c>
      <c r="I67" s="107" t="s">
        <v>702</v>
      </c>
      <c r="J67" s="17"/>
      <c r="K67" s="261"/>
      <c r="L67" s="19">
        <v>1</v>
      </c>
      <c r="M67" s="313" t="s">
        <v>156</v>
      </c>
      <c r="N67" s="37">
        <v>1</v>
      </c>
      <c r="O67" s="38">
        <v>2</v>
      </c>
      <c r="P67" s="38">
        <v>3</v>
      </c>
      <c r="Q67" s="38">
        <v>4</v>
      </c>
      <c r="R67" s="38">
        <v>5</v>
      </c>
      <c r="S67" s="38">
        <v>6</v>
      </c>
      <c r="T67" s="38">
        <v>7</v>
      </c>
      <c r="U67" s="39">
        <v>8</v>
      </c>
      <c r="W67" s="12">
        <v>1</v>
      </c>
      <c r="AH67" s="269" t="s">
        <v>358</v>
      </c>
      <c r="AK67" s="13" t="str">
        <f>VLOOKUP(I67,CODES!$K$5:$L$41,2,FALSE)</f>
        <v>TTH</v>
      </c>
    </row>
    <row r="68" spans="1:37" x14ac:dyDescent="0.25">
      <c r="A68" s="12">
        <v>4890</v>
      </c>
      <c r="B68" s="23" t="s">
        <v>682</v>
      </c>
      <c r="C68" s="24">
        <v>0</v>
      </c>
      <c r="F68" s="24" t="s">
        <v>795</v>
      </c>
      <c r="G68" s="24" t="s">
        <v>795</v>
      </c>
      <c r="H68" s="106" t="s">
        <v>35</v>
      </c>
      <c r="I68" s="107" t="s">
        <v>702</v>
      </c>
      <c r="J68" s="17"/>
      <c r="K68" s="261"/>
      <c r="L68" s="19">
        <v>1</v>
      </c>
      <c r="M68" s="313" t="s">
        <v>156</v>
      </c>
      <c r="N68" s="37">
        <v>1</v>
      </c>
      <c r="O68" s="38">
        <v>2</v>
      </c>
      <c r="P68" s="38">
        <v>3</v>
      </c>
      <c r="Q68" s="38">
        <v>4</v>
      </c>
      <c r="R68" s="38">
        <v>5</v>
      </c>
      <c r="S68" s="38">
        <v>6</v>
      </c>
      <c r="T68" s="38">
        <v>7</v>
      </c>
      <c r="U68" s="39">
        <v>8</v>
      </c>
      <c r="W68" s="12">
        <v>1</v>
      </c>
      <c r="AH68" s="269" t="s">
        <v>358</v>
      </c>
      <c r="AK68" s="13" t="str">
        <f>VLOOKUP(I68,CODES!$K$5:$L$41,2,FALSE)</f>
        <v>TTH</v>
      </c>
    </row>
    <row r="69" spans="1:37" x14ac:dyDescent="0.25">
      <c r="A69" s="12">
        <v>4890</v>
      </c>
      <c r="B69" s="23" t="s">
        <v>682</v>
      </c>
      <c r="C69" s="24">
        <v>0</v>
      </c>
      <c r="F69" s="24" t="s">
        <v>795</v>
      </c>
      <c r="G69" s="24" t="s">
        <v>795</v>
      </c>
      <c r="H69" s="106" t="s">
        <v>35</v>
      </c>
      <c r="I69" s="107" t="s">
        <v>162</v>
      </c>
      <c r="K69" s="260" t="s">
        <v>695</v>
      </c>
      <c r="L69" s="19">
        <v>1</v>
      </c>
      <c r="M69" s="313" t="s">
        <v>156</v>
      </c>
      <c r="N69" s="37" t="s">
        <v>293</v>
      </c>
      <c r="O69" s="38" t="s">
        <v>293</v>
      </c>
      <c r="P69" s="38" t="s">
        <v>293</v>
      </c>
      <c r="Q69" s="38" t="s">
        <v>293</v>
      </c>
      <c r="R69" s="38" t="s">
        <v>293</v>
      </c>
      <c r="S69" s="38" t="s">
        <v>293</v>
      </c>
      <c r="T69" s="38" t="s">
        <v>293</v>
      </c>
      <c r="U69" s="39" t="s">
        <v>293</v>
      </c>
      <c r="W69" s="12">
        <v>1</v>
      </c>
      <c r="AK69" s="13" t="str">
        <f>VLOOKUP(I69,CODES!$K$5:$L$41,2,FALSE)</f>
        <v>V</v>
      </c>
    </row>
    <row r="70" spans="1:37" x14ac:dyDescent="0.25">
      <c r="A70" s="12">
        <v>4890</v>
      </c>
      <c r="B70" s="23" t="s">
        <v>682</v>
      </c>
      <c r="C70" s="24">
        <v>0</v>
      </c>
      <c r="F70" s="24" t="s">
        <v>795</v>
      </c>
      <c r="G70" s="24" t="s">
        <v>795</v>
      </c>
      <c r="H70" s="106" t="s">
        <v>35</v>
      </c>
      <c r="I70" s="107" t="s">
        <v>166</v>
      </c>
      <c r="K70" s="260" t="s">
        <v>704</v>
      </c>
      <c r="L70" s="19">
        <v>1</v>
      </c>
      <c r="M70" s="313" t="s">
        <v>156</v>
      </c>
      <c r="N70" s="37" t="s">
        <v>293</v>
      </c>
      <c r="O70" s="38" t="s">
        <v>293</v>
      </c>
      <c r="P70" s="38" t="s">
        <v>293</v>
      </c>
      <c r="Q70" s="38" t="s">
        <v>293</v>
      </c>
      <c r="R70" s="38" t="s">
        <v>293</v>
      </c>
      <c r="S70" s="38">
        <v>6</v>
      </c>
      <c r="T70" s="38">
        <v>7</v>
      </c>
      <c r="U70" s="39">
        <v>8</v>
      </c>
      <c r="W70" s="12">
        <v>1</v>
      </c>
      <c r="AK70" s="13" t="str">
        <f>VLOOKUP(I70,CODES!$K$5:$L$41,2,FALSE)</f>
        <v>V</v>
      </c>
    </row>
    <row r="71" spans="1:37" x14ac:dyDescent="0.25">
      <c r="A71" s="12">
        <v>4890</v>
      </c>
      <c r="B71" s="23" t="s">
        <v>682</v>
      </c>
      <c r="C71" s="24">
        <v>0</v>
      </c>
      <c r="F71" s="24" t="s">
        <v>795</v>
      </c>
      <c r="G71" s="24" t="s">
        <v>795</v>
      </c>
      <c r="H71" s="106" t="s">
        <v>295</v>
      </c>
      <c r="I71" s="107" t="s">
        <v>791</v>
      </c>
      <c r="J71" s="17"/>
      <c r="K71" s="261"/>
      <c r="L71" s="19">
        <v>7</v>
      </c>
      <c r="M71" s="313" t="s">
        <v>156</v>
      </c>
      <c r="N71" s="37">
        <v>1</v>
      </c>
      <c r="O71" s="38">
        <v>2</v>
      </c>
      <c r="P71" s="38">
        <v>3</v>
      </c>
      <c r="Q71" s="38">
        <v>4</v>
      </c>
      <c r="R71" s="38">
        <v>5</v>
      </c>
      <c r="S71" s="38">
        <v>6</v>
      </c>
      <c r="T71" s="38">
        <v>7</v>
      </c>
      <c r="U71" s="39">
        <v>8</v>
      </c>
      <c r="W71" s="12">
        <v>7</v>
      </c>
      <c r="AD71" s="14" t="s">
        <v>156</v>
      </c>
      <c r="AK71" s="13" t="str">
        <f>VLOOKUP(I71,CODES!$K$5:$L$41,2,FALSE)</f>
        <v>S</v>
      </c>
    </row>
    <row r="72" spans="1:37" x14ac:dyDescent="0.25">
      <c r="A72" s="12">
        <v>4890</v>
      </c>
      <c r="B72" s="23" t="s">
        <v>682</v>
      </c>
      <c r="C72" s="24">
        <v>0</v>
      </c>
      <c r="F72" s="24" t="s">
        <v>795</v>
      </c>
      <c r="G72" s="24" t="s">
        <v>795</v>
      </c>
      <c r="H72" s="106" t="s">
        <v>297</v>
      </c>
      <c r="I72" s="107" t="s">
        <v>791</v>
      </c>
      <c r="K72" s="261"/>
      <c r="L72" s="19">
        <v>2</v>
      </c>
      <c r="M72" s="313" t="s">
        <v>156</v>
      </c>
      <c r="N72" s="37">
        <v>1</v>
      </c>
      <c r="O72" s="38">
        <v>2</v>
      </c>
      <c r="P72" s="38">
        <v>3</v>
      </c>
      <c r="Q72" s="38">
        <v>4</v>
      </c>
      <c r="R72" s="38">
        <v>5</v>
      </c>
      <c r="S72" s="38">
        <v>6</v>
      </c>
      <c r="T72" s="38">
        <v>7</v>
      </c>
      <c r="U72" s="39">
        <v>8</v>
      </c>
      <c r="V72" s="19" t="s">
        <v>707</v>
      </c>
      <c r="W72" s="12">
        <v>2</v>
      </c>
      <c r="AK72" s="13" t="str">
        <f>VLOOKUP(I72,CODES!$K$5:$L$41,2,FALSE)</f>
        <v>S</v>
      </c>
    </row>
    <row r="73" spans="1:37" x14ac:dyDescent="0.25">
      <c r="A73" s="12">
        <v>4890</v>
      </c>
      <c r="B73" s="23" t="s">
        <v>682</v>
      </c>
      <c r="C73" s="24">
        <v>0</v>
      </c>
      <c r="F73" s="24" t="s">
        <v>795</v>
      </c>
      <c r="G73" s="24" t="s">
        <v>795</v>
      </c>
      <c r="H73" s="12" t="s">
        <v>296</v>
      </c>
      <c r="I73" s="107" t="s">
        <v>791</v>
      </c>
      <c r="L73" s="19">
        <v>2</v>
      </c>
      <c r="M73" s="313" t="s">
        <v>156</v>
      </c>
      <c r="N73" s="37">
        <v>1</v>
      </c>
      <c r="O73" s="38">
        <v>2</v>
      </c>
      <c r="P73" s="38">
        <v>3</v>
      </c>
      <c r="Q73" s="38">
        <v>4</v>
      </c>
      <c r="R73" s="38">
        <v>5</v>
      </c>
      <c r="S73" s="38">
        <v>6</v>
      </c>
      <c r="T73" s="38">
        <v>7</v>
      </c>
      <c r="U73" s="39">
        <v>8</v>
      </c>
      <c r="W73" s="12">
        <v>2</v>
      </c>
      <c r="AK73" s="13" t="str">
        <f>VLOOKUP(I73,CODES!$K$5:$L$41,2,FALSE)</f>
        <v>S</v>
      </c>
    </row>
    <row r="74" spans="1:37" x14ac:dyDescent="0.25">
      <c r="A74" s="12">
        <v>4890</v>
      </c>
      <c r="B74" s="23" t="s">
        <v>682</v>
      </c>
      <c r="C74" s="24">
        <v>0</v>
      </c>
      <c r="F74" s="24" t="s">
        <v>795</v>
      </c>
      <c r="G74" s="24" t="s">
        <v>795</v>
      </c>
      <c r="H74" s="106" t="s">
        <v>295</v>
      </c>
      <c r="I74" s="107" t="s">
        <v>791</v>
      </c>
      <c r="J74" s="17"/>
      <c r="K74" s="261"/>
      <c r="L74" s="19">
        <v>3</v>
      </c>
      <c r="M74" s="313" t="s">
        <v>156</v>
      </c>
      <c r="N74" s="37">
        <v>1</v>
      </c>
      <c r="O74" s="38">
        <v>2</v>
      </c>
      <c r="P74" s="38">
        <v>3</v>
      </c>
      <c r="Q74" s="38">
        <v>4</v>
      </c>
      <c r="R74" s="38">
        <v>5</v>
      </c>
      <c r="S74" s="38">
        <v>6</v>
      </c>
      <c r="T74" s="38">
        <v>7</v>
      </c>
      <c r="U74" s="39">
        <v>8</v>
      </c>
      <c r="W74" s="12">
        <v>3</v>
      </c>
      <c r="AD74" s="14" t="s">
        <v>326</v>
      </c>
      <c r="AE74" s="3"/>
      <c r="AF74" s="268"/>
      <c r="AK74" s="13" t="str">
        <f>VLOOKUP(I74,CODES!$K$5:$L$41,2,FALSE)</f>
        <v>S</v>
      </c>
    </row>
    <row r="75" spans="1:37" x14ac:dyDescent="0.25">
      <c r="A75" s="12">
        <v>4890</v>
      </c>
      <c r="B75" s="24" t="s">
        <v>710</v>
      </c>
      <c r="C75" s="24">
        <v>0</v>
      </c>
      <c r="F75" s="24" t="s">
        <v>795</v>
      </c>
      <c r="G75" s="24" t="s">
        <v>795</v>
      </c>
      <c r="H75" s="12" t="s">
        <v>44</v>
      </c>
      <c r="I75" s="13" t="s">
        <v>192</v>
      </c>
      <c r="K75" s="262" t="s">
        <v>704</v>
      </c>
      <c r="L75" s="19">
        <v>1</v>
      </c>
      <c r="M75" s="313" t="s">
        <v>156</v>
      </c>
      <c r="N75" s="37">
        <v>1</v>
      </c>
      <c r="O75" s="38">
        <v>2</v>
      </c>
      <c r="P75" s="38" t="s">
        <v>293</v>
      </c>
      <c r="Q75" s="38" t="s">
        <v>293</v>
      </c>
      <c r="R75" s="38" t="s">
        <v>293</v>
      </c>
      <c r="S75" s="38" t="s">
        <v>293</v>
      </c>
      <c r="T75" s="38">
        <v>7</v>
      </c>
      <c r="U75" s="39">
        <v>8</v>
      </c>
      <c r="W75" s="12">
        <v>1</v>
      </c>
      <c r="AK75" s="13" t="str">
        <f>VLOOKUP(I75,CODES!$K$5:$L$41,2,FALSE)</f>
        <v>HL</v>
      </c>
    </row>
    <row r="76" spans="1:37" x14ac:dyDescent="0.25">
      <c r="A76" s="12">
        <v>4890</v>
      </c>
      <c r="B76" s="24" t="s">
        <v>710</v>
      </c>
      <c r="C76" s="24">
        <v>0</v>
      </c>
      <c r="F76" s="24" t="s">
        <v>795</v>
      </c>
      <c r="G76" s="24" t="s">
        <v>795</v>
      </c>
      <c r="H76" s="12" t="s">
        <v>35</v>
      </c>
      <c r="I76" s="13" t="s">
        <v>690</v>
      </c>
      <c r="L76" s="19">
        <v>1</v>
      </c>
      <c r="M76" s="313" t="s">
        <v>156</v>
      </c>
      <c r="N76" s="37">
        <v>1</v>
      </c>
      <c r="O76" s="38" t="s">
        <v>293</v>
      </c>
      <c r="P76" s="38">
        <v>3</v>
      </c>
      <c r="Q76" s="38">
        <v>4</v>
      </c>
      <c r="R76" s="38">
        <v>5</v>
      </c>
      <c r="S76" s="38">
        <v>6</v>
      </c>
      <c r="T76" s="38">
        <v>7</v>
      </c>
      <c r="U76" s="39">
        <v>8</v>
      </c>
      <c r="W76" s="12">
        <v>1</v>
      </c>
      <c r="AK76" s="13" t="str">
        <f>VLOOKUP(I76,CODES!$K$5:$L$41,2,FALSE)</f>
        <v>V</v>
      </c>
    </row>
    <row r="77" spans="1:37" x14ac:dyDescent="0.25">
      <c r="A77" s="12">
        <v>4890</v>
      </c>
      <c r="B77" s="24" t="s">
        <v>710</v>
      </c>
      <c r="C77" s="24">
        <v>0</v>
      </c>
      <c r="F77" s="24" t="s">
        <v>795</v>
      </c>
      <c r="G77" s="24" t="s">
        <v>795</v>
      </c>
      <c r="H77" s="12" t="s">
        <v>35</v>
      </c>
      <c r="I77" s="13" t="s">
        <v>455</v>
      </c>
      <c r="K77" s="262" t="s">
        <v>698</v>
      </c>
      <c r="L77" s="19">
        <v>1</v>
      </c>
      <c r="M77" s="313" t="s">
        <v>156</v>
      </c>
      <c r="N77" s="37">
        <v>1</v>
      </c>
      <c r="O77" s="38">
        <v>2</v>
      </c>
      <c r="P77" s="38">
        <v>3</v>
      </c>
      <c r="Q77" s="38">
        <v>4</v>
      </c>
      <c r="R77" s="38">
        <v>5</v>
      </c>
      <c r="S77" s="38">
        <v>6</v>
      </c>
      <c r="T77" s="38">
        <v>7</v>
      </c>
      <c r="U77" s="39">
        <v>8</v>
      </c>
      <c r="W77" s="12">
        <v>1</v>
      </c>
      <c r="AD77" s="14" t="s">
        <v>156</v>
      </c>
      <c r="AK77" s="13" t="str">
        <f>VLOOKUP(I77,CODES!$K$5:$L$41,2,FALSE)</f>
        <v>MP</v>
      </c>
    </row>
    <row r="78" spans="1:37" x14ac:dyDescent="0.25">
      <c r="A78" s="12">
        <v>4890</v>
      </c>
      <c r="B78" s="24" t="s">
        <v>710</v>
      </c>
      <c r="C78" s="24">
        <v>0</v>
      </c>
      <c r="F78" s="24" t="s">
        <v>795</v>
      </c>
      <c r="G78" s="24" t="s">
        <v>795</v>
      </c>
      <c r="H78" s="12" t="s">
        <v>295</v>
      </c>
      <c r="I78" s="13" t="s">
        <v>147</v>
      </c>
      <c r="L78" s="19">
        <v>3</v>
      </c>
      <c r="M78" s="313" t="s">
        <v>156</v>
      </c>
      <c r="N78" s="37">
        <v>1</v>
      </c>
      <c r="O78" s="38">
        <v>2</v>
      </c>
      <c r="P78" s="38">
        <v>3</v>
      </c>
      <c r="Q78" s="38">
        <v>4</v>
      </c>
      <c r="R78" s="38">
        <v>5</v>
      </c>
      <c r="S78" s="38">
        <v>6</v>
      </c>
      <c r="T78" s="38">
        <v>7</v>
      </c>
      <c r="U78" s="39">
        <v>8</v>
      </c>
      <c r="W78" s="12">
        <v>3</v>
      </c>
      <c r="AD78" s="14" t="s">
        <v>326</v>
      </c>
      <c r="AK78" s="13" t="str">
        <f>VLOOKUP(I78,CODES!$K$5:$L$41,2,FALSE)</f>
        <v>CR</v>
      </c>
    </row>
    <row r="79" spans="1:37" x14ac:dyDescent="0.25">
      <c r="A79" s="12">
        <v>4890</v>
      </c>
      <c r="B79" s="24" t="s">
        <v>710</v>
      </c>
      <c r="C79" s="24">
        <v>0</v>
      </c>
      <c r="F79" s="24" t="s">
        <v>795</v>
      </c>
      <c r="G79" s="24" t="s">
        <v>795</v>
      </c>
      <c r="H79" s="12" t="s">
        <v>295</v>
      </c>
      <c r="I79" s="13" t="s">
        <v>263</v>
      </c>
      <c r="L79" s="19">
        <v>1</v>
      </c>
      <c r="M79" s="313" t="s">
        <v>156</v>
      </c>
      <c r="N79" s="37">
        <v>1</v>
      </c>
      <c r="O79" s="38">
        <v>2</v>
      </c>
      <c r="P79" s="38">
        <v>3</v>
      </c>
      <c r="Q79" s="38">
        <v>4</v>
      </c>
      <c r="R79" s="38">
        <v>5</v>
      </c>
      <c r="S79" s="38">
        <v>6</v>
      </c>
      <c r="T79" s="38">
        <v>7</v>
      </c>
      <c r="U79" s="39">
        <v>8</v>
      </c>
      <c r="W79" s="12">
        <v>1</v>
      </c>
      <c r="AD79" s="14" t="s">
        <v>326</v>
      </c>
      <c r="AK79" s="13" t="str">
        <f>VLOOKUP(I79,CODES!$K$5:$L$41,2,FALSE)</f>
        <v>RI</v>
      </c>
    </row>
    <row r="80" spans="1:37" x14ac:dyDescent="0.25">
      <c r="A80" s="12">
        <v>4890</v>
      </c>
      <c r="B80" s="24" t="s">
        <v>710</v>
      </c>
      <c r="C80" s="24">
        <v>0</v>
      </c>
      <c r="F80" s="24" t="s">
        <v>795</v>
      </c>
      <c r="G80" s="24" t="s">
        <v>795</v>
      </c>
      <c r="H80" s="12" t="s">
        <v>295</v>
      </c>
      <c r="I80" s="13" t="s">
        <v>246</v>
      </c>
      <c r="L80" s="19">
        <v>1</v>
      </c>
      <c r="M80" s="313" t="s">
        <v>156</v>
      </c>
      <c r="N80" s="37">
        <v>1</v>
      </c>
      <c r="O80" s="38">
        <v>2</v>
      </c>
      <c r="P80" s="38">
        <v>3</v>
      </c>
      <c r="Q80" s="38">
        <v>4</v>
      </c>
      <c r="R80" s="38">
        <v>5</v>
      </c>
      <c r="S80" s="38">
        <v>6</v>
      </c>
      <c r="T80" s="38">
        <v>7</v>
      </c>
      <c r="U80" s="39">
        <v>8</v>
      </c>
      <c r="W80" s="12">
        <v>1</v>
      </c>
      <c r="AK80" s="13" t="str">
        <f>VLOOKUP(I80,CODES!$K$5:$L$41,2,FALSE)</f>
        <v>V</v>
      </c>
    </row>
    <row r="81" spans="1:37" x14ac:dyDescent="0.25">
      <c r="A81" s="12">
        <v>4890</v>
      </c>
      <c r="B81" s="24" t="s">
        <v>754</v>
      </c>
      <c r="C81" s="24">
        <v>0</v>
      </c>
      <c r="F81" s="24" t="s">
        <v>795</v>
      </c>
      <c r="G81" s="24" t="s">
        <v>795</v>
      </c>
      <c r="H81" s="12" t="s">
        <v>295</v>
      </c>
      <c r="I81" s="107" t="s">
        <v>791</v>
      </c>
      <c r="L81" s="19">
        <v>3</v>
      </c>
      <c r="M81" s="313" t="s">
        <v>156</v>
      </c>
      <c r="N81" s="37">
        <v>1</v>
      </c>
      <c r="O81" s="38">
        <v>2</v>
      </c>
      <c r="P81" s="38">
        <v>3</v>
      </c>
      <c r="Q81" s="38">
        <v>4</v>
      </c>
      <c r="R81" s="38">
        <v>5</v>
      </c>
      <c r="S81" s="38">
        <v>6</v>
      </c>
      <c r="T81" s="38">
        <v>7</v>
      </c>
      <c r="U81" s="39">
        <v>8</v>
      </c>
      <c r="W81" s="12">
        <v>3</v>
      </c>
      <c r="AD81" s="14" t="s">
        <v>326</v>
      </c>
      <c r="AK81" s="13" t="str">
        <f>VLOOKUP(I81,CODES!$K$5:$L$41,2,FALSE)</f>
        <v>S</v>
      </c>
    </row>
    <row r="82" spans="1:37" x14ac:dyDescent="0.25">
      <c r="A82" s="12">
        <v>4890</v>
      </c>
      <c r="B82" s="24" t="s">
        <v>752</v>
      </c>
      <c r="C82" s="24">
        <v>0</v>
      </c>
      <c r="F82" s="24" t="s">
        <v>795</v>
      </c>
      <c r="G82" s="24" t="s">
        <v>795</v>
      </c>
      <c r="H82" s="12" t="s">
        <v>35</v>
      </c>
      <c r="I82" s="13" t="s">
        <v>176</v>
      </c>
      <c r="J82" s="14" t="s">
        <v>314</v>
      </c>
      <c r="K82" s="262" t="s">
        <v>698</v>
      </c>
      <c r="L82" s="19">
        <v>1</v>
      </c>
      <c r="M82" s="313" t="s">
        <v>156</v>
      </c>
      <c r="N82" s="37">
        <v>1</v>
      </c>
      <c r="O82" s="38">
        <v>2</v>
      </c>
      <c r="P82" s="38">
        <v>3</v>
      </c>
      <c r="Q82" s="38" t="s">
        <v>293</v>
      </c>
      <c r="R82" s="38">
        <v>5</v>
      </c>
      <c r="S82" s="38">
        <v>6</v>
      </c>
      <c r="T82" s="38">
        <v>7</v>
      </c>
      <c r="U82" s="39">
        <v>8</v>
      </c>
      <c r="W82" s="12">
        <v>1</v>
      </c>
      <c r="AK82" s="13" t="str">
        <f>VLOOKUP(I82,CODES!$K$5:$L$41,2,FALSE)</f>
        <v>FL</v>
      </c>
    </row>
    <row r="83" spans="1:37" x14ac:dyDescent="0.25">
      <c r="A83" s="12">
        <v>4890</v>
      </c>
      <c r="B83" s="24" t="s">
        <v>730</v>
      </c>
      <c r="C83" s="24">
        <v>0</v>
      </c>
      <c r="F83" s="24" t="s">
        <v>795</v>
      </c>
      <c r="G83" s="24" t="s">
        <v>795</v>
      </c>
      <c r="H83" s="12" t="s">
        <v>35</v>
      </c>
      <c r="I83" s="13" t="s">
        <v>182</v>
      </c>
      <c r="J83" s="14" t="s">
        <v>683</v>
      </c>
      <c r="K83" s="262" t="s">
        <v>695</v>
      </c>
      <c r="L83" s="19">
        <v>1</v>
      </c>
      <c r="M83" s="313" t="s">
        <v>156</v>
      </c>
      <c r="N83" s="37" t="s">
        <v>293</v>
      </c>
      <c r="O83" s="38" t="s">
        <v>293</v>
      </c>
      <c r="P83" s="38" t="s">
        <v>293</v>
      </c>
      <c r="Q83" s="38" t="s">
        <v>293</v>
      </c>
      <c r="R83" s="38" t="s">
        <v>293</v>
      </c>
      <c r="S83" s="38" t="s">
        <v>293</v>
      </c>
      <c r="T83" s="38">
        <v>7</v>
      </c>
      <c r="U83" s="39">
        <v>8</v>
      </c>
      <c r="W83" s="12">
        <v>1</v>
      </c>
      <c r="AC83" s="12" t="s">
        <v>320</v>
      </c>
      <c r="AK83" s="13" t="str">
        <f>VLOOKUP(I83,CODES!$K$5:$L$41,2,FALSE)</f>
        <v>MP</v>
      </c>
    </row>
    <row r="84" spans="1:37" x14ac:dyDescent="0.25">
      <c r="A84" s="12">
        <v>4890</v>
      </c>
      <c r="B84" s="24" t="s">
        <v>711</v>
      </c>
      <c r="C84" s="24">
        <v>0</v>
      </c>
      <c r="F84" s="24" t="s">
        <v>795</v>
      </c>
      <c r="G84" s="24" t="s">
        <v>795</v>
      </c>
      <c r="H84" s="12" t="s">
        <v>356</v>
      </c>
      <c r="I84" s="13" t="s">
        <v>56</v>
      </c>
      <c r="L84" s="19">
        <v>13</v>
      </c>
      <c r="M84" s="313" t="s">
        <v>156</v>
      </c>
      <c r="N84" s="37">
        <v>1</v>
      </c>
      <c r="O84" s="38">
        <v>2</v>
      </c>
      <c r="P84" s="38">
        <v>3</v>
      </c>
      <c r="Q84" s="38">
        <v>4</v>
      </c>
      <c r="R84" s="38">
        <v>5</v>
      </c>
      <c r="S84" s="38">
        <v>6</v>
      </c>
      <c r="T84" s="38">
        <v>7</v>
      </c>
      <c r="U84" s="39">
        <v>8</v>
      </c>
      <c r="W84" s="12">
        <v>13</v>
      </c>
      <c r="AK84" s="13" t="str">
        <f>VLOOKUP(I84,CODES!$K$5:$L$41,2,FALSE)</f>
        <v>IND</v>
      </c>
    </row>
    <row r="85" spans="1:37" x14ac:dyDescent="0.25">
      <c r="A85" s="12">
        <v>4890</v>
      </c>
      <c r="B85" s="24" t="s">
        <v>728</v>
      </c>
      <c r="C85" s="24">
        <v>0</v>
      </c>
      <c r="F85" s="24" t="s">
        <v>795</v>
      </c>
      <c r="G85" s="24" t="s">
        <v>795</v>
      </c>
      <c r="H85" s="12" t="s">
        <v>35</v>
      </c>
      <c r="I85" s="13" t="s">
        <v>172</v>
      </c>
      <c r="K85" s="262" t="s">
        <v>697</v>
      </c>
      <c r="L85" s="19">
        <v>1</v>
      </c>
      <c r="M85" s="313" t="s">
        <v>156</v>
      </c>
      <c r="N85" s="37" t="s">
        <v>293</v>
      </c>
      <c r="O85" s="38">
        <v>2</v>
      </c>
      <c r="P85" s="38">
        <v>3</v>
      </c>
      <c r="Q85" s="38">
        <v>4</v>
      </c>
      <c r="R85" s="38">
        <v>5</v>
      </c>
      <c r="S85" s="38">
        <v>6</v>
      </c>
      <c r="T85" s="38">
        <v>7</v>
      </c>
      <c r="U85" s="39">
        <v>8</v>
      </c>
      <c r="W85" s="12">
        <v>1</v>
      </c>
      <c r="AK85" s="13" t="str">
        <f>VLOOKUP(I85,CODES!$K$5:$L$41,2,FALSE)</f>
        <v>FL</v>
      </c>
    </row>
    <row r="86" spans="1:37" x14ac:dyDescent="0.25">
      <c r="A86" s="12">
        <v>4890</v>
      </c>
      <c r="B86" s="24" t="s">
        <v>732</v>
      </c>
      <c r="C86" s="24">
        <v>0</v>
      </c>
      <c r="F86" s="24" t="s">
        <v>795</v>
      </c>
      <c r="G86" s="24" t="s">
        <v>795</v>
      </c>
      <c r="H86" s="12" t="s">
        <v>295</v>
      </c>
      <c r="I86" s="13" t="s">
        <v>706</v>
      </c>
      <c r="L86" s="19">
        <v>59</v>
      </c>
      <c r="M86" s="313" t="s">
        <v>156</v>
      </c>
      <c r="N86" s="37">
        <v>1</v>
      </c>
      <c r="O86" s="38">
        <v>2</v>
      </c>
      <c r="P86" s="38">
        <v>3</v>
      </c>
      <c r="Q86" s="38">
        <v>4</v>
      </c>
      <c r="R86" s="38">
        <v>5</v>
      </c>
      <c r="S86" s="38">
        <v>6</v>
      </c>
      <c r="T86" s="38">
        <v>7</v>
      </c>
      <c r="U86" s="39">
        <v>8</v>
      </c>
      <c r="V86" s="19" t="s">
        <v>733</v>
      </c>
      <c r="W86" s="12">
        <v>59</v>
      </c>
      <c r="AK86" s="13" t="str">
        <f>VLOOKUP(I86,CODES!$K$5:$L$41,2,FALSE)</f>
        <v>CR</v>
      </c>
    </row>
    <row r="87" spans="1:37" x14ac:dyDescent="0.25">
      <c r="A87" s="12">
        <v>4890</v>
      </c>
      <c r="B87" s="24" t="s">
        <v>732</v>
      </c>
      <c r="C87" s="24">
        <v>0</v>
      </c>
      <c r="F87" s="24" t="s">
        <v>795</v>
      </c>
      <c r="G87" s="24" t="s">
        <v>795</v>
      </c>
      <c r="H87" s="12" t="s">
        <v>35</v>
      </c>
      <c r="I87" s="13" t="s">
        <v>454</v>
      </c>
      <c r="J87" s="14" t="s">
        <v>314</v>
      </c>
      <c r="K87" s="262" t="s">
        <v>684</v>
      </c>
      <c r="L87" s="19">
        <v>1</v>
      </c>
      <c r="M87" s="313" t="s">
        <v>156</v>
      </c>
      <c r="N87" s="37">
        <v>1</v>
      </c>
      <c r="O87" s="38">
        <v>2</v>
      </c>
      <c r="P87" s="38">
        <v>3</v>
      </c>
      <c r="Q87" s="38" t="s">
        <v>293</v>
      </c>
      <c r="R87" s="38">
        <v>5</v>
      </c>
      <c r="S87" s="38">
        <v>6</v>
      </c>
      <c r="T87" s="38" t="s">
        <v>293</v>
      </c>
      <c r="U87" s="39">
        <v>8</v>
      </c>
      <c r="W87" s="12">
        <v>1</v>
      </c>
      <c r="AK87" s="13" t="str">
        <f>VLOOKUP(I87,CODES!$K$5:$L$41,2,FALSE)</f>
        <v>HL</v>
      </c>
    </row>
    <row r="88" spans="1:37" x14ac:dyDescent="0.25">
      <c r="A88" s="12">
        <v>4890</v>
      </c>
      <c r="B88" s="24" t="s">
        <v>755</v>
      </c>
      <c r="C88" s="24">
        <v>0</v>
      </c>
      <c r="F88" s="24" t="s">
        <v>795</v>
      </c>
      <c r="G88" s="24" t="s">
        <v>795</v>
      </c>
      <c r="H88" s="12" t="s">
        <v>356</v>
      </c>
      <c r="I88" s="13" t="s">
        <v>56</v>
      </c>
      <c r="L88" s="19">
        <v>10</v>
      </c>
      <c r="M88" s="19" t="s">
        <v>68</v>
      </c>
      <c r="N88" s="37">
        <v>1</v>
      </c>
      <c r="O88" s="38">
        <v>2</v>
      </c>
      <c r="P88" s="38">
        <v>3</v>
      </c>
      <c r="Q88" s="38">
        <v>4</v>
      </c>
      <c r="R88" s="38">
        <v>5</v>
      </c>
      <c r="S88" s="38">
        <v>6</v>
      </c>
      <c r="T88" s="38">
        <v>7</v>
      </c>
      <c r="U88" s="39">
        <v>8</v>
      </c>
      <c r="W88" s="12">
        <v>10</v>
      </c>
      <c r="AK88" s="13" t="str">
        <f>VLOOKUP(I88,CODES!$K$5:$L$41,2,FALSE)</f>
        <v>IND</v>
      </c>
    </row>
    <row r="89" spans="1:37" x14ac:dyDescent="0.25">
      <c r="A89" s="12">
        <v>4890</v>
      </c>
      <c r="B89" s="23" t="s">
        <v>682</v>
      </c>
      <c r="C89" s="24">
        <v>0</v>
      </c>
      <c r="F89" s="24" t="s">
        <v>795</v>
      </c>
      <c r="G89" s="24" t="s">
        <v>795</v>
      </c>
      <c r="H89" s="106" t="s">
        <v>295</v>
      </c>
      <c r="I89" s="107" t="s">
        <v>706</v>
      </c>
      <c r="K89" s="261"/>
      <c r="L89" s="19">
        <v>16</v>
      </c>
      <c r="M89" s="313" t="s">
        <v>68</v>
      </c>
      <c r="N89" s="37">
        <v>1</v>
      </c>
      <c r="O89" s="38">
        <v>2</v>
      </c>
      <c r="P89" s="38">
        <v>3</v>
      </c>
      <c r="Q89" s="38">
        <v>4</v>
      </c>
      <c r="R89" s="38">
        <v>5</v>
      </c>
      <c r="S89" s="38">
        <v>6</v>
      </c>
      <c r="T89" s="38">
        <v>7</v>
      </c>
      <c r="U89" s="39">
        <v>8</v>
      </c>
      <c r="W89" s="12">
        <v>16</v>
      </c>
      <c r="AK89" s="13" t="str">
        <f>VLOOKUP(I89,CODES!$K$5:$L$41,2,FALSE)</f>
        <v>CR</v>
      </c>
    </row>
    <row r="90" spans="1:37" x14ac:dyDescent="0.25">
      <c r="A90" s="12">
        <v>4890</v>
      </c>
      <c r="B90" s="23" t="s">
        <v>682</v>
      </c>
      <c r="C90" s="24">
        <v>0</v>
      </c>
      <c r="F90" s="24" t="s">
        <v>795</v>
      </c>
      <c r="G90" s="24" t="s">
        <v>795</v>
      </c>
      <c r="H90" s="106" t="s">
        <v>295</v>
      </c>
      <c r="I90" s="107" t="s">
        <v>172</v>
      </c>
      <c r="K90" s="261"/>
      <c r="L90" s="19">
        <v>5</v>
      </c>
      <c r="M90" s="313" t="s">
        <v>68</v>
      </c>
      <c r="N90" s="37">
        <v>1</v>
      </c>
      <c r="O90" s="38">
        <v>2</v>
      </c>
      <c r="P90" s="38">
        <v>3</v>
      </c>
      <c r="Q90" s="38">
        <v>4</v>
      </c>
      <c r="R90" s="38">
        <v>5</v>
      </c>
      <c r="S90" s="38">
        <v>6</v>
      </c>
      <c r="T90" s="38">
        <v>7</v>
      </c>
      <c r="U90" s="39">
        <v>8</v>
      </c>
      <c r="W90" s="12">
        <v>5</v>
      </c>
      <c r="AK90" s="13" t="str">
        <f>VLOOKUP(I90,CODES!$K$5:$L$41,2,FALSE)</f>
        <v>FL</v>
      </c>
    </row>
    <row r="91" spans="1:37" x14ac:dyDescent="0.25">
      <c r="A91" s="12">
        <v>4890</v>
      </c>
      <c r="B91" s="23" t="s">
        <v>682</v>
      </c>
      <c r="C91" s="24">
        <v>0</v>
      </c>
      <c r="F91" s="24" t="s">
        <v>795</v>
      </c>
      <c r="G91" s="24" t="s">
        <v>795</v>
      </c>
      <c r="H91" s="106" t="s">
        <v>296</v>
      </c>
      <c r="I91" s="107" t="s">
        <v>192</v>
      </c>
      <c r="J91" s="17"/>
      <c r="K91" s="260" t="s">
        <v>698</v>
      </c>
      <c r="L91" s="19">
        <v>2</v>
      </c>
      <c r="M91" s="313" t="s">
        <v>68</v>
      </c>
      <c r="N91" s="37">
        <v>1</v>
      </c>
      <c r="O91" s="38">
        <v>2</v>
      </c>
      <c r="P91" s="38">
        <v>3</v>
      </c>
      <c r="Q91" s="38">
        <v>4</v>
      </c>
      <c r="R91" s="38" t="s">
        <v>293</v>
      </c>
      <c r="S91" s="38" t="s">
        <v>293</v>
      </c>
      <c r="T91" s="38">
        <v>7</v>
      </c>
      <c r="U91" s="39">
        <v>8</v>
      </c>
      <c r="W91" s="12">
        <v>1</v>
      </c>
      <c r="AK91" s="13" t="str">
        <f>VLOOKUP(I91,CODES!$K$5:$L$41,2,FALSE)</f>
        <v>HL</v>
      </c>
    </row>
    <row r="92" spans="1:37" x14ac:dyDescent="0.25">
      <c r="A92" s="12">
        <v>4890</v>
      </c>
      <c r="B92" s="23" t="s">
        <v>682</v>
      </c>
      <c r="C92" s="24">
        <v>0</v>
      </c>
      <c r="F92" s="24" t="s">
        <v>795</v>
      </c>
      <c r="G92" s="24" t="s">
        <v>795</v>
      </c>
      <c r="H92" s="106" t="s">
        <v>356</v>
      </c>
      <c r="I92" s="107" t="s">
        <v>56</v>
      </c>
      <c r="J92" s="17"/>
      <c r="K92" s="261"/>
      <c r="L92" s="19">
        <v>1</v>
      </c>
      <c r="M92" s="313" t="s">
        <v>68</v>
      </c>
      <c r="N92" s="37">
        <v>1</v>
      </c>
      <c r="O92" s="38">
        <v>2</v>
      </c>
      <c r="P92" s="38">
        <v>3</v>
      </c>
      <c r="Q92" s="38">
        <v>4</v>
      </c>
      <c r="R92" s="38">
        <v>5</v>
      </c>
      <c r="S92" s="38">
        <v>6</v>
      </c>
      <c r="T92" s="38">
        <v>7</v>
      </c>
      <c r="U92" s="39">
        <v>8</v>
      </c>
      <c r="V92" s="18"/>
      <c r="W92" s="12">
        <v>1</v>
      </c>
      <c r="AB92" s="287" t="s">
        <v>35</v>
      </c>
      <c r="AK92" s="13" t="str">
        <f>VLOOKUP(I92,CODES!$K$5:$L$41,2,FALSE)</f>
        <v>IND</v>
      </c>
    </row>
    <row r="93" spans="1:37" x14ac:dyDescent="0.25">
      <c r="A93" s="12">
        <v>4890</v>
      </c>
      <c r="B93" s="23" t="s">
        <v>682</v>
      </c>
      <c r="C93" s="24">
        <v>0</v>
      </c>
      <c r="F93" s="24" t="s">
        <v>795</v>
      </c>
      <c r="G93" s="24" t="s">
        <v>795</v>
      </c>
      <c r="H93" s="106" t="s">
        <v>66</v>
      </c>
      <c r="I93" s="107" t="s">
        <v>651</v>
      </c>
      <c r="K93" s="260" t="s">
        <v>684</v>
      </c>
      <c r="L93" s="19">
        <v>2</v>
      </c>
      <c r="M93" s="313" t="s">
        <v>68</v>
      </c>
      <c r="N93" s="37" t="s">
        <v>293</v>
      </c>
      <c r="O93" s="38" t="s">
        <v>293</v>
      </c>
      <c r="P93" s="38" t="s">
        <v>293</v>
      </c>
      <c r="Q93" s="38" t="s">
        <v>293</v>
      </c>
      <c r="R93" s="38" t="s">
        <v>293</v>
      </c>
      <c r="S93" s="38" t="s">
        <v>293</v>
      </c>
      <c r="T93" s="38" t="s">
        <v>293</v>
      </c>
      <c r="U93" s="39" t="s">
        <v>293</v>
      </c>
      <c r="W93" s="12">
        <v>1</v>
      </c>
      <c r="AK93" s="13" t="str">
        <f>VLOOKUP(I93,CODES!$K$5:$L$41,2,FALSE)</f>
        <v>PH</v>
      </c>
    </row>
    <row r="94" spans="1:37" x14ac:dyDescent="0.25">
      <c r="A94" s="12">
        <v>4890</v>
      </c>
      <c r="B94" s="23" t="s">
        <v>682</v>
      </c>
      <c r="C94" s="24">
        <v>0</v>
      </c>
      <c r="F94" s="24" t="s">
        <v>795</v>
      </c>
      <c r="G94" s="24" t="s">
        <v>795</v>
      </c>
      <c r="H94" s="106" t="s">
        <v>356</v>
      </c>
      <c r="I94" s="107" t="s">
        <v>56</v>
      </c>
      <c r="K94" s="261"/>
      <c r="L94" s="19">
        <v>58</v>
      </c>
      <c r="M94" s="313" t="s">
        <v>68</v>
      </c>
      <c r="N94" s="37">
        <v>1</v>
      </c>
      <c r="O94" s="38">
        <v>2</v>
      </c>
      <c r="P94" s="38">
        <v>3</v>
      </c>
      <c r="Q94" s="38">
        <v>4</v>
      </c>
      <c r="R94" s="38">
        <v>5</v>
      </c>
      <c r="S94" s="38">
        <v>6</v>
      </c>
      <c r="T94" s="38">
        <v>7</v>
      </c>
      <c r="U94" s="39">
        <v>8</v>
      </c>
      <c r="W94" s="12">
        <v>58</v>
      </c>
      <c r="AE94" s="3"/>
      <c r="AF94" s="268"/>
      <c r="AK94" s="13" t="str">
        <f>VLOOKUP(I94,CODES!$K$5:$L$41,2,FALSE)</f>
        <v>IND</v>
      </c>
    </row>
    <row r="95" spans="1:37" x14ac:dyDescent="0.25">
      <c r="A95" s="12">
        <v>4890</v>
      </c>
      <c r="B95" s="23" t="s">
        <v>682</v>
      </c>
      <c r="C95" s="24">
        <v>0</v>
      </c>
      <c r="F95" s="24" t="s">
        <v>795</v>
      </c>
      <c r="G95" s="24" t="s">
        <v>795</v>
      </c>
      <c r="H95" s="106" t="s">
        <v>35</v>
      </c>
      <c r="I95" s="107" t="s">
        <v>703</v>
      </c>
      <c r="J95" s="17"/>
      <c r="K95" s="261"/>
      <c r="L95" s="19">
        <v>1</v>
      </c>
      <c r="M95" s="313" t="s">
        <v>68</v>
      </c>
      <c r="N95" s="37">
        <v>1</v>
      </c>
      <c r="O95" s="38">
        <v>2</v>
      </c>
      <c r="P95" s="38">
        <v>3</v>
      </c>
      <c r="Q95" s="38">
        <v>4</v>
      </c>
      <c r="R95" s="38">
        <v>5</v>
      </c>
      <c r="S95" s="38">
        <v>6</v>
      </c>
      <c r="T95" s="38">
        <v>7</v>
      </c>
      <c r="U95" s="39">
        <v>8</v>
      </c>
      <c r="W95" s="12">
        <v>1</v>
      </c>
      <c r="AH95" s="269" t="s">
        <v>358</v>
      </c>
      <c r="AK95" s="13" t="s">
        <v>777</v>
      </c>
    </row>
    <row r="96" spans="1:37" x14ac:dyDescent="0.25">
      <c r="A96" s="12">
        <v>4890</v>
      </c>
      <c r="B96" s="23" t="s">
        <v>682</v>
      </c>
      <c r="C96" s="24">
        <v>0</v>
      </c>
      <c r="F96" s="24" t="s">
        <v>795</v>
      </c>
      <c r="G96" s="24" t="s">
        <v>795</v>
      </c>
      <c r="H96" s="106" t="s">
        <v>295</v>
      </c>
      <c r="I96" s="107" t="s">
        <v>246</v>
      </c>
      <c r="J96" s="17"/>
      <c r="K96" s="261"/>
      <c r="L96" s="19">
        <v>5</v>
      </c>
      <c r="M96" s="313" t="s">
        <v>68</v>
      </c>
      <c r="N96" s="37">
        <v>1</v>
      </c>
      <c r="O96" s="38">
        <v>2</v>
      </c>
      <c r="P96" s="38">
        <v>3</v>
      </c>
      <c r="Q96" s="38">
        <v>4</v>
      </c>
      <c r="R96" s="38">
        <v>5</v>
      </c>
      <c r="S96" s="38">
        <v>6</v>
      </c>
      <c r="T96" s="38">
        <v>7</v>
      </c>
      <c r="U96" s="39">
        <v>8</v>
      </c>
      <c r="W96" s="12">
        <v>5</v>
      </c>
      <c r="AE96" s="3"/>
      <c r="AF96" s="268"/>
      <c r="AK96" s="13" t="str">
        <f>VLOOKUP(I96,CODES!$K$5:$L$41,2,FALSE)</f>
        <v>V</v>
      </c>
    </row>
    <row r="97" spans="1:37" x14ac:dyDescent="0.25">
      <c r="A97" s="12">
        <v>4890</v>
      </c>
      <c r="B97" s="24" t="s">
        <v>710</v>
      </c>
      <c r="C97" s="24">
        <v>0</v>
      </c>
      <c r="F97" s="24" t="s">
        <v>795</v>
      </c>
      <c r="G97" s="24" t="s">
        <v>795</v>
      </c>
      <c r="H97" s="12" t="s">
        <v>295</v>
      </c>
      <c r="I97" s="13" t="s">
        <v>164</v>
      </c>
      <c r="L97" s="19">
        <v>2</v>
      </c>
      <c r="M97" s="19" t="s">
        <v>68</v>
      </c>
      <c r="N97" s="37">
        <v>1</v>
      </c>
      <c r="O97" s="38">
        <v>2</v>
      </c>
      <c r="P97" s="38">
        <v>3</v>
      </c>
      <c r="Q97" s="38">
        <v>4</v>
      </c>
      <c r="R97" s="38">
        <v>5</v>
      </c>
      <c r="S97" s="38">
        <v>6</v>
      </c>
      <c r="T97" s="38">
        <v>7</v>
      </c>
      <c r="U97" s="39">
        <v>8</v>
      </c>
      <c r="W97" s="12">
        <v>1</v>
      </c>
      <c r="AK97" s="13" t="str">
        <f>VLOOKUP(I97,CODES!$K$5:$L$41,2,FALSE)</f>
        <v>V</v>
      </c>
    </row>
    <row r="98" spans="1:37" x14ac:dyDescent="0.25">
      <c r="A98" s="12">
        <v>4890</v>
      </c>
      <c r="B98" s="24" t="s">
        <v>731</v>
      </c>
      <c r="C98" s="24">
        <v>0</v>
      </c>
      <c r="F98" s="24" t="s">
        <v>795</v>
      </c>
      <c r="G98" s="24" t="s">
        <v>795</v>
      </c>
      <c r="H98" s="12" t="s">
        <v>356</v>
      </c>
      <c r="I98" s="13" t="s">
        <v>56</v>
      </c>
      <c r="L98" s="19">
        <v>15</v>
      </c>
      <c r="M98" s="19" t="s">
        <v>68</v>
      </c>
      <c r="N98" s="37">
        <v>1</v>
      </c>
      <c r="O98" s="38">
        <v>2</v>
      </c>
      <c r="P98" s="38">
        <v>3</v>
      </c>
      <c r="Q98" s="38">
        <v>4</v>
      </c>
      <c r="R98" s="38">
        <v>5</v>
      </c>
      <c r="S98" s="38">
        <v>6</v>
      </c>
      <c r="T98" s="38">
        <v>7</v>
      </c>
      <c r="U98" s="39">
        <v>8</v>
      </c>
      <c r="W98" s="12">
        <v>15</v>
      </c>
      <c r="AK98" s="13" t="str">
        <f>VLOOKUP(I98,CODES!$K$5:$L$41,2,FALSE)</f>
        <v>IND</v>
      </c>
    </row>
    <row r="99" spans="1:37" x14ac:dyDescent="0.25">
      <c r="A99" s="12">
        <v>4890</v>
      </c>
      <c r="B99" s="24" t="s">
        <v>731</v>
      </c>
      <c r="C99" s="24">
        <v>0</v>
      </c>
      <c r="F99" s="24" t="s">
        <v>795</v>
      </c>
      <c r="G99" s="24" t="s">
        <v>795</v>
      </c>
      <c r="H99" s="12" t="s">
        <v>295</v>
      </c>
      <c r="I99" s="107" t="s">
        <v>791</v>
      </c>
      <c r="L99" s="19">
        <v>2</v>
      </c>
      <c r="M99" s="19" t="s">
        <v>68</v>
      </c>
      <c r="N99" s="37">
        <v>1</v>
      </c>
      <c r="O99" s="38">
        <v>2</v>
      </c>
      <c r="P99" s="38">
        <v>3</v>
      </c>
      <c r="Q99" s="38">
        <v>4</v>
      </c>
      <c r="R99" s="38">
        <v>5</v>
      </c>
      <c r="S99" s="38">
        <v>6</v>
      </c>
      <c r="T99" s="38">
        <v>7</v>
      </c>
      <c r="U99" s="39">
        <v>8</v>
      </c>
      <c r="W99" s="12">
        <v>2</v>
      </c>
      <c r="AK99" s="13" t="str">
        <f>VLOOKUP(I99,CODES!$K$5:$L$41,2,FALSE)</f>
        <v>S</v>
      </c>
    </row>
    <row r="100" spans="1:37" x14ac:dyDescent="0.25">
      <c r="A100" s="12">
        <v>4890</v>
      </c>
      <c r="B100" s="24" t="s">
        <v>754</v>
      </c>
      <c r="C100" s="24">
        <v>0</v>
      </c>
      <c r="F100" s="24" t="s">
        <v>795</v>
      </c>
      <c r="G100" s="24" t="s">
        <v>795</v>
      </c>
      <c r="H100" s="12" t="s">
        <v>356</v>
      </c>
      <c r="I100" s="13" t="s">
        <v>56</v>
      </c>
      <c r="L100" s="19">
        <v>10</v>
      </c>
      <c r="M100" s="19" t="s">
        <v>68</v>
      </c>
      <c r="N100" s="37">
        <v>1</v>
      </c>
      <c r="O100" s="38">
        <v>2</v>
      </c>
      <c r="P100" s="38">
        <v>3</v>
      </c>
      <c r="Q100" s="38">
        <v>4</v>
      </c>
      <c r="R100" s="38">
        <v>5</v>
      </c>
      <c r="S100" s="38">
        <v>6</v>
      </c>
      <c r="T100" s="38">
        <v>7</v>
      </c>
      <c r="U100" s="39">
        <v>8</v>
      </c>
      <c r="W100" s="12">
        <v>10</v>
      </c>
      <c r="AK100" s="13" t="str">
        <f>VLOOKUP(I100,CODES!$K$5:$L$41,2,FALSE)</f>
        <v>IND</v>
      </c>
    </row>
    <row r="101" spans="1:37" x14ac:dyDescent="0.25">
      <c r="A101" s="12">
        <v>4890</v>
      </c>
      <c r="B101" s="24" t="s">
        <v>752</v>
      </c>
      <c r="C101" s="24">
        <v>0</v>
      </c>
      <c r="F101" s="24" t="s">
        <v>795</v>
      </c>
      <c r="G101" s="24" t="s">
        <v>795</v>
      </c>
      <c r="H101" s="12" t="s">
        <v>35</v>
      </c>
      <c r="I101" s="13" t="s">
        <v>176</v>
      </c>
      <c r="K101" s="262" t="s">
        <v>753</v>
      </c>
      <c r="L101" s="19">
        <v>2</v>
      </c>
      <c r="M101" s="19" t="s">
        <v>68</v>
      </c>
      <c r="N101" s="37" t="s">
        <v>293</v>
      </c>
      <c r="O101" s="38">
        <v>2</v>
      </c>
      <c r="P101" s="38">
        <v>3</v>
      </c>
      <c r="Q101" s="38">
        <v>4</v>
      </c>
      <c r="R101" s="38">
        <v>5</v>
      </c>
      <c r="S101" s="38">
        <v>6</v>
      </c>
      <c r="T101" s="38">
        <v>7</v>
      </c>
      <c r="U101" s="39">
        <v>8</v>
      </c>
      <c r="W101" s="12">
        <v>2</v>
      </c>
      <c r="AK101" s="13" t="str">
        <f>VLOOKUP(I101,CODES!$K$5:$L$41,2,FALSE)</f>
        <v>FL</v>
      </c>
    </row>
    <row r="102" spans="1:37" x14ac:dyDescent="0.25">
      <c r="A102" s="12">
        <v>4890</v>
      </c>
      <c r="B102" s="24" t="s">
        <v>752</v>
      </c>
      <c r="C102" s="24">
        <v>0</v>
      </c>
      <c r="F102" s="24" t="s">
        <v>795</v>
      </c>
      <c r="G102" s="24" t="s">
        <v>795</v>
      </c>
      <c r="H102" s="12" t="s">
        <v>356</v>
      </c>
      <c r="I102" s="13" t="s">
        <v>56</v>
      </c>
      <c r="L102" s="19">
        <v>38</v>
      </c>
      <c r="M102" s="19" t="s">
        <v>68</v>
      </c>
      <c r="N102" s="37">
        <v>1</v>
      </c>
      <c r="O102" s="38">
        <v>2</v>
      </c>
      <c r="P102" s="38">
        <v>3</v>
      </c>
      <c r="Q102" s="38">
        <v>4</v>
      </c>
      <c r="R102" s="38">
        <v>5</v>
      </c>
      <c r="S102" s="38">
        <v>6</v>
      </c>
      <c r="T102" s="38">
        <v>7</v>
      </c>
      <c r="U102" s="39">
        <v>8</v>
      </c>
      <c r="W102" s="12">
        <v>38</v>
      </c>
      <c r="AK102" s="13" t="str">
        <f>VLOOKUP(I102,CODES!$K$5:$L$41,2,FALSE)</f>
        <v>IND</v>
      </c>
    </row>
    <row r="103" spans="1:37" x14ac:dyDescent="0.25">
      <c r="A103" s="12">
        <v>4890</v>
      </c>
      <c r="B103" s="24" t="s">
        <v>752</v>
      </c>
      <c r="C103" s="24">
        <v>0</v>
      </c>
      <c r="F103" s="24" t="s">
        <v>795</v>
      </c>
      <c r="G103" s="24" t="s">
        <v>795</v>
      </c>
      <c r="H103" s="12" t="s">
        <v>295</v>
      </c>
      <c r="I103" s="107" t="s">
        <v>791</v>
      </c>
      <c r="L103" s="19">
        <v>1</v>
      </c>
      <c r="M103" s="19" t="s">
        <v>68</v>
      </c>
      <c r="N103" s="37">
        <v>1</v>
      </c>
      <c r="O103" s="38">
        <v>2</v>
      </c>
      <c r="P103" s="38">
        <v>3</v>
      </c>
      <c r="Q103" s="38">
        <v>4</v>
      </c>
      <c r="R103" s="38">
        <v>5</v>
      </c>
      <c r="S103" s="38">
        <v>6</v>
      </c>
      <c r="T103" s="38">
        <v>7</v>
      </c>
      <c r="U103" s="39">
        <v>8</v>
      </c>
      <c r="W103" s="12">
        <v>1</v>
      </c>
      <c r="AK103" s="13" t="str">
        <f>VLOOKUP(I103,CODES!$K$5:$L$41,2,FALSE)</f>
        <v>S</v>
      </c>
    </row>
    <row r="104" spans="1:37" x14ac:dyDescent="0.25">
      <c r="A104" s="12">
        <v>4890</v>
      </c>
      <c r="B104" s="24" t="s">
        <v>711</v>
      </c>
      <c r="C104" s="24">
        <v>0</v>
      </c>
      <c r="F104" s="24" t="s">
        <v>795</v>
      </c>
      <c r="G104" s="24" t="s">
        <v>795</v>
      </c>
      <c r="H104" s="12" t="s">
        <v>295</v>
      </c>
      <c r="I104" s="13" t="s">
        <v>722</v>
      </c>
      <c r="L104" s="19">
        <v>2</v>
      </c>
      <c r="M104" s="19" t="s">
        <v>68</v>
      </c>
      <c r="N104" s="37">
        <v>1</v>
      </c>
      <c r="O104" s="38">
        <v>2</v>
      </c>
      <c r="P104" s="38">
        <v>3</v>
      </c>
      <c r="Q104" s="38">
        <v>4</v>
      </c>
      <c r="R104" s="38">
        <v>5</v>
      </c>
      <c r="S104" s="38">
        <v>6</v>
      </c>
      <c r="T104" s="38">
        <v>7</v>
      </c>
      <c r="U104" s="39">
        <v>8</v>
      </c>
      <c r="W104" s="12">
        <v>1</v>
      </c>
      <c r="AK104" s="13" t="s">
        <v>783</v>
      </c>
    </row>
    <row r="105" spans="1:37" x14ac:dyDescent="0.25">
      <c r="A105" s="12">
        <v>4890</v>
      </c>
      <c r="B105" s="24" t="s">
        <v>750</v>
      </c>
      <c r="C105" s="24">
        <v>0</v>
      </c>
      <c r="F105" s="24" t="s">
        <v>795</v>
      </c>
      <c r="G105" s="24" t="s">
        <v>795</v>
      </c>
      <c r="H105" s="12" t="s">
        <v>295</v>
      </c>
      <c r="I105" s="107" t="s">
        <v>791</v>
      </c>
      <c r="L105" s="19">
        <v>2</v>
      </c>
      <c r="M105" s="19" t="s">
        <v>68</v>
      </c>
      <c r="N105" s="37">
        <v>1</v>
      </c>
      <c r="O105" s="38">
        <v>2</v>
      </c>
      <c r="P105" s="38">
        <v>3</v>
      </c>
      <c r="Q105" s="38">
        <v>4</v>
      </c>
      <c r="R105" s="38">
        <v>5</v>
      </c>
      <c r="S105" s="38">
        <v>6</v>
      </c>
      <c r="T105" s="38">
        <v>7</v>
      </c>
      <c r="U105" s="39">
        <v>8</v>
      </c>
      <c r="W105" s="12">
        <v>2</v>
      </c>
      <c r="AJ105" s="13" t="s">
        <v>751</v>
      </c>
      <c r="AK105" s="13" t="str">
        <f>VLOOKUP(I105,CODES!$K$5:$L$41,2,FALSE)</f>
        <v>S</v>
      </c>
    </row>
    <row r="106" spans="1:37" x14ac:dyDescent="0.25">
      <c r="A106" s="12">
        <v>4890</v>
      </c>
      <c r="B106" s="24" t="s">
        <v>749</v>
      </c>
      <c r="C106" s="24">
        <v>0</v>
      </c>
      <c r="F106" s="24" t="s">
        <v>795</v>
      </c>
      <c r="G106" s="24" t="s">
        <v>795</v>
      </c>
      <c r="H106" s="12" t="s">
        <v>295</v>
      </c>
      <c r="I106" s="13" t="s">
        <v>172</v>
      </c>
      <c r="L106" s="19">
        <v>1</v>
      </c>
      <c r="M106" s="19" t="s">
        <v>68</v>
      </c>
      <c r="N106" s="37">
        <v>1</v>
      </c>
      <c r="O106" s="38">
        <v>2</v>
      </c>
      <c r="P106" s="38">
        <v>3</v>
      </c>
      <c r="Q106" s="38">
        <v>4</v>
      </c>
      <c r="R106" s="38">
        <v>5</v>
      </c>
      <c r="S106" s="38">
        <v>6</v>
      </c>
      <c r="T106" s="38">
        <v>7</v>
      </c>
      <c r="U106" s="39">
        <v>8</v>
      </c>
      <c r="W106" s="12">
        <v>1</v>
      </c>
      <c r="AK106" s="13" t="str">
        <f>VLOOKUP(I106,CODES!$K$5:$L$41,2,FALSE)</f>
        <v>FL</v>
      </c>
    </row>
    <row r="107" spans="1:37" x14ac:dyDescent="0.25">
      <c r="A107" s="12">
        <v>4890</v>
      </c>
      <c r="B107" s="24" t="s">
        <v>749</v>
      </c>
      <c r="C107" s="24">
        <v>0</v>
      </c>
      <c r="F107" s="24" t="s">
        <v>795</v>
      </c>
      <c r="G107" s="24" t="s">
        <v>795</v>
      </c>
      <c r="H107" s="12" t="s">
        <v>295</v>
      </c>
      <c r="I107" s="107" t="s">
        <v>791</v>
      </c>
      <c r="L107" s="19">
        <v>4</v>
      </c>
      <c r="M107" s="19" t="s">
        <v>68</v>
      </c>
      <c r="N107" s="37">
        <v>1</v>
      </c>
      <c r="O107" s="38">
        <v>2</v>
      </c>
      <c r="P107" s="38">
        <v>3</v>
      </c>
      <c r="Q107" s="38">
        <v>4</v>
      </c>
      <c r="R107" s="38">
        <v>5</v>
      </c>
      <c r="S107" s="38">
        <v>6</v>
      </c>
      <c r="T107" s="38">
        <v>7</v>
      </c>
      <c r="U107" s="39">
        <v>8</v>
      </c>
      <c r="W107" s="12">
        <v>4</v>
      </c>
      <c r="AK107" s="13" t="str">
        <f>VLOOKUP(I107,CODES!$K$5:$L$41,2,FALSE)</f>
        <v>S</v>
      </c>
    </row>
    <row r="108" spans="1:37" x14ac:dyDescent="0.25">
      <c r="A108" s="12">
        <v>4890</v>
      </c>
      <c r="B108" s="24" t="s">
        <v>740</v>
      </c>
      <c r="C108" s="24">
        <v>0</v>
      </c>
      <c r="F108" s="24" t="s">
        <v>795</v>
      </c>
      <c r="G108" s="24" t="s">
        <v>795</v>
      </c>
      <c r="H108" s="12" t="s">
        <v>35</v>
      </c>
      <c r="I108" s="13" t="s">
        <v>147</v>
      </c>
      <c r="J108" s="14" t="s">
        <v>683</v>
      </c>
      <c r="K108" s="262" t="s">
        <v>698</v>
      </c>
      <c r="L108" s="19">
        <v>13</v>
      </c>
      <c r="M108" s="19" t="s">
        <v>68</v>
      </c>
      <c r="N108" s="37">
        <v>1</v>
      </c>
      <c r="O108" s="38">
        <v>2</v>
      </c>
      <c r="P108" s="38" t="s">
        <v>293</v>
      </c>
      <c r="Q108" s="38" t="s">
        <v>293</v>
      </c>
      <c r="R108" s="38" t="s">
        <v>293</v>
      </c>
      <c r="S108" s="38" t="s">
        <v>293</v>
      </c>
      <c r="T108" s="38">
        <v>7</v>
      </c>
      <c r="U108" s="39">
        <v>8</v>
      </c>
      <c r="W108" s="12">
        <v>13</v>
      </c>
      <c r="AG108" s="269" t="s">
        <v>406</v>
      </c>
      <c r="AH108" s="269" t="s">
        <v>746</v>
      </c>
      <c r="AK108" s="13" t="str">
        <f>VLOOKUP(I108,CODES!$K$5:$L$41,2,FALSE)</f>
        <v>CR</v>
      </c>
    </row>
    <row r="109" spans="1:37" x14ac:dyDescent="0.25">
      <c r="A109" s="12">
        <v>4890</v>
      </c>
      <c r="B109" s="24" t="s">
        <v>740</v>
      </c>
      <c r="C109" s="24">
        <v>0</v>
      </c>
      <c r="F109" s="24" t="s">
        <v>795</v>
      </c>
      <c r="G109" s="24" t="s">
        <v>795</v>
      </c>
      <c r="H109" s="12" t="s">
        <v>318</v>
      </c>
      <c r="I109" s="13" t="s">
        <v>192</v>
      </c>
      <c r="K109" s="262" t="s">
        <v>698</v>
      </c>
      <c r="L109" s="19">
        <v>1</v>
      </c>
      <c r="M109" s="19" t="s">
        <v>68</v>
      </c>
      <c r="N109" s="37">
        <v>1</v>
      </c>
      <c r="O109" s="38">
        <v>2</v>
      </c>
      <c r="P109" s="38">
        <v>3</v>
      </c>
      <c r="Q109" s="38">
        <v>4</v>
      </c>
      <c r="R109" s="38" t="s">
        <v>293</v>
      </c>
      <c r="S109" s="38" t="s">
        <v>293</v>
      </c>
      <c r="T109" s="38">
        <v>7</v>
      </c>
      <c r="U109" s="39">
        <v>8</v>
      </c>
      <c r="W109" s="12">
        <v>1</v>
      </c>
      <c r="AK109" s="13" t="str">
        <f>VLOOKUP(I109,CODES!$K$5:$L$41,2,FALSE)</f>
        <v>HL</v>
      </c>
    </row>
    <row r="110" spans="1:37" x14ac:dyDescent="0.25">
      <c r="A110" s="12">
        <v>4890</v>
      </c>
      <c r="B110" s="24" t="s">
        <v>740</v>
      </c>
      <c r="C110" s="24">
        <v>0</v>
      </c>
      <c r="F110" s="24" t="s">
        <v>795</v>
      </c>
      <c r="G110" s="24" t="s">
        <v>795</v>
      </c>
      <c r="H110" s="12" t="s">
        <v>356</v>
      </c>
      <c r="I110" s="13" t="s">
        <v>56</v>
      </c>
      <c r="L110" s="19">
        <v>5</v>
      </c>
      <c r="M110" s="19" t="s">
        <v>68</v>
      </c>
      <c r="N110" s="37">
        <v>1</v>
      </c>
      <c r="O110" s="38">
        <v>2</v>
      </c>
      <c r="P110" s="38">
        <v>3</v>
      </c>
      <c r="Q110" s="38">
        <v>4</v>
      </c>
      <c r="R110" s="38">
        <v>5</v>
      </c>
      <c r="S110" s="38">
        <v>6</v>
      </c>
      <c r="T110" s="38">
        <v>7</v>
      </c>
      <c r="U110" s="39">
        <v>8</v>
      </c>
      <c r="W110" s="12">
        <v>5</v>
      </c>
      <c r="AK110" s="13" t="str">
        <f>VLOOKUP(I110,CODES!$K$5:$L$41,2,FALSE)</f>
        <v>IND</v>
      </c>
    </row>
    <row r="111" spans="1:37" x14ac:dyDescent="0.25">
      <c r="A111" s="12">
        <v>4890</v>
      </c>
      <c r="B111" s="24" t="s">
        <v>740</v>
      </c>
      <c r="C111" s="24">
        <v>0</v>
      </c>
      <c r="F111" s="24" t="s">
        <v>795</v>
      </c>
      <c r="G111" s="24" t="s">
        <v>795</v>
      </c>
      <c r="H111" s="12" t="s">
        <v>295</v>
      </c>
      <c r="I111" s="107" t="s">
        <v>791</v>
      </c>
      <c r="L111" s="19">
        <v>6</v>
      </c>
      <c r="M111" s="19" t="s">
        <v>68</v>
      </c>
      <c r="N111" s="37">
        <v>1</v>
      </c>
      <c r="O111" s="38">
        <v>2</v>
      </c>
      <c r="P111" s="38">
        <v>3</v>
      </c>
      <c r="Q111" s="38">
        <v>4</v>
      </c>
      <c r="R111" s="38">
        <v>5</v>
      </c>
      <c r="S111" s="38">
        <v>6</v>
      </c>
      <c r="T111" s="38">
        <v>7</v>
      </c>
      <c r="U111" s="39">
        <v>8</v>
      </c>
      <c r="W111" s="12">
        <v>6</v>
      </c>
      <c r="AK111" s="13" t="str">
        <f>VLOOKUP(I111,CODES!$K$5:$L$41,2,FALSE)</f>
        <v>S</v>
      </c>
    </row>
    <row r="112" spans="1:37" x14ac:dyDescent="0.25">
      <c r="N112" s="37">
        <v>1</v>
      </c>
      <c r="O112" s="38">
        <v>2</v>
      </c>
      <c r="P112" s="38">
        <v>3</v>
      </c>
      <c r="Q112" s="38">
        <v>4</v>
      </c>
      <c r="R112" s="38">
        <v>5</v>
      </c>
      <c r="S112" s="38">
        <v>6</v>
      </c>
      <c r="T112" s="38">
        <v>7</v>
      </c>
      <c r="U112" s="39">
        <v>8</v>
      </c>
    </row>
    <row r="113" spans="14:21" x14ac:dyDescent="0.25">
      <c r="N113" s="37">
        <v>1</v>
      </c>
      <c r="O113" s="38">
        <v>2</v>
      </c>
      <c r="P113" s="38">
        <v>3</v>
      </c>
      <c r="Q113" s="38">
        <v>4</v>
      </c>
      <c r="R113" s="38">
        <v>5</v>
      </c>
      <c r="S113" s="38">
        <v>6</v>
      </c>
      <c r="T113" s="38">
        <v>7</v>
      </c>
      <c r="U113" s="39">
        <v>8</v>
      </c>
    </row>
    <row r="114" spans="14:21" x14ac:dyDescent="0.25">
      <c r="N114" s="37">
        <v>1</v>
      </c>
      <c r="O114" s="38">
        <v>2</v>
      </c>
      <c r="P114" s="38">
        <v>3</v>
      </c>
      <c r="Q114" s="38">
        <v>4</v>
      </c>
      <c r="R114" s="38">
        <v>5</v>
      </c>
      <c r="S114" s="38">
        <v>6</v>
      </c>
      <c r="T114" s="38">
        <v>7</v>
      </c>
      <c r="U114" s="39">
        <v>8</v>
      </c>
    </row>
    <row r="115" spans="14:21" x14ac:dyDescent="0.25">
      <c r="N115" s="37">
        <v>1</v>
      </c>
      <c r="O115" s="38">
        <v>2</v>
      </c>
      <c r="P115" s="38">
        <v>3</v>
      </c>
      <c r="Q115" s="38">
        <v>4</v>
      </c>
      <c r="R115" s="38">
        <v>5</v>
      </c>
      <c r="S115" s="38">
        <v>6</v>
      </c>
      <c r="T115" s="38">
        <v>7</v>
      </c>
      <c r="U115" s="39">
        <v>8</v>
      </c>
    </row>
    <row r="116" spans="14:21" x14ac:dyDescent="0.25">
      <c r="N116" s="37">
        <v>1</v>
      </c>
      <c r="O116" s="38">
        <v>2</v>
      </c>
      <c r="P116" s="38">
        <v>3</v>
      </c>
      <c r="Q116" s="38">
        <v>4</v>
      </c>
      <c r="R116" s="38">
        <v>5</v>
      </c>
      <c r="S116" s="38">
        <v>6</v>
      </c>
      <c r="T116" s="38">
        <v>7</v>
      </c>
      <c r="U116" s="39">
        <v>8</v>
      </c>
    </row>
    <row r="117" spans="14:21" x14ac:dyDescent="0.25">
      <c r="N117" s="37">
        <v>1</v>
      </c>
      <c r="O117" s="38">
        <v>2</v>
      </c>
      <c r="P117" s="38">
        <v>3</v>
      </c>
      <c r="Q117" s="38">
        <v>4</v>
      </c>
      <c r="R117" s="38">
        <v>5</v>
      </c>
      <c r="S117" s="38">
        <v>6</v>
      </c>
      <c r="T117" s="38">
        <v>7</v>
      </c>
      <c r="U117" s="39">
        <v>8</v>
      </c>
    </row>
    <row r="118" spans="14:21" x14ac:dyDescent="0.25">
      <c r="N118" s="37">
        <v>1</v>
      </c>
      <c r="O118" s="38">
        <v>2</v>
      </c>
      <c r="P118" s="38">
        <v>3</v>
      </c>
      <c r="Q118" s="38">
        <v>4</v>
      </c>
      <c r="R118" s="38">
        <v>5</v>
      </c>
      <c r="S118" s="38">
        <v>6</v>
      </c>
      <c r="T118" s="38">
        <v>7</v>
      </c>
      <c r="U118" s="39">
        <v>8</v>
      </c>
    </row>
    <row r="119" spans="14:21" x14ac:dyDescent="0.25">
      <c r="N119" s="37">
        <v>1</v>
      </c>
      <c r="O119" s="38">
        <v>2</v>
      </c>
      <c r="P119" s="38">
        <v>3</v>
      </c>
      <c r="Q119" s="38">
        <v>4</v>
      </c>
      <c r="R119" s="38">
        <v>5</v>
      </c>
      <c r="S119" s="38">
        <v>6</v>
      </c>
      <c r="T119" s="38">
        <v>7</v>
      </c>
      <c r="U119" s="39">
        <v>8</v>
      </c>
    </row>
    <row r="120" spans="14:21" x14ac:dyDescent="0.25">
      <c r="N120" s="37">
        <v>1</v>
      </c>
      <c r="O120" s="38">
        <v>2</v>
      </c>
      <c r="P120" s="38">
        <v>3</v>
      </c>
      <c r="Q120" s="38">
        <v>4</v>
      </c>
      <c r="R120" s="38">
        <v>5</v>
      </c>
      <c r="S120" s="38">
        <v>6</v>
      </c>
      <c r="T120" s="38">
        <v>7</v>
      </c>
      <c r="U120" s="39">
        <v>8</v>
      </c>
    </row>
    <row r="121" spans="14:21" x14ac:dyDescent="0.25">
      <c r="N121" s="37">
        <v>1</v>
      </c>
      <c r="O121" s="38">
        <v>2</v>
      </c>
      <c r="P121" s="38">
        <v>3</v>
      </c>
      <c r="Q121" s="38">
        <v>4</v>
      </c>
      <c r="R121" s="38">
        <v>5</v>
      </c>
      <c r="S121" s="38">
        <v>6</v>
      </c>
      <c r="T121" s="38">
        <v>7</v>
      </c>
      <c r="U121" s="39">
        <v>8</v>
      </c>
    </row>
    <row r="122" spans="14:21" x14ac:dyDescent="0.25">
      <c r="N122" s="37">
        <v>1</v>
      </c>
      <c r="O122" s="38">
        <v>2</v>
      </c>
      <c r="P122" s="38">
        <v>3</v>
      </c>
      <c r="Q122" s="38">
        <v>4</v>
      </c>
      <c r="R122" s="38">
        <v>5</v>
      </c>
      <c r="S122" s="38">
        <v>6</v>
      </c>
      <c r="T122" s="38">
        <v>7</v>
      </c>
      <c r="U122" s="39">
        <v>8</v>
      </c>
    </row>
    <row r="123" spans="14:21" x14ac:dyDescent="0.25">
      <c r="N123" s="37">
        <v>1</v>
      </c>
      <c r="O123" s="38">
        <v>2</v>
      </c>
      <c r="P123" s="38">
        <v>3</v>
      </c>
      <c r="Q123" s="38">
        <v>4</v>
      </c>
      <c r="R123" s="38">
        <v>5</v>
      </c>
      <c r="S123" s="38">
        <v>6</v>
      </c>
      <c r="T123" s="38">
        <v>7</v>
      </c>
      <c r="U123" s="39">
        <v>8</v>
      </c>
    </row>
    <row r="124" spans="14:21" x14ac:dyDescent="0.25">
      <c r="N124" s="37">
        <v>1</v>
      </c>
      <c r="O124" s="38">
        <v>2</v>
      </c>
      <c r="P124" s="38">
        <v>3</v>
      </c>
      <c r="Q124" s="38">
        <v>4</v>
      </c>
      <c r="R124" s="38">
        <v>5</v>
      </c>
      <c r="S124" s="38">
        <v>6</v>
      </c>
      <c r="T124" s="38">
        <v>7</v>
      </c>
      <c r="U124" s="39">
        <v>8</v>
      </c>
    </row>
    <row r="125" spans="14:21" x14ac:dyDescent="0.25">
      <c r="N125" s="37">
        <v>1</v>
      </c>
      <c r="O125" s="38">
        <v>2</v>
      </c>
      <c r="P125" s="38">
        <v>3</v>
      </c>
      <c r="Q125" s="38">
        <v>4</v>
      </c>
      <c r="R125" s="38">
        <v>5</v>
      </c>
      <c r="S125" s="38">
        <v>6</v>
      </c>
      <c r="T125" s="38">
        <v>7</v>
      </c>
      <c r="U125" s="39">
        <v>8</v>
      </c>
    </row>
    <row r="126" spans="14:21" x14ac:dyDescent="0.25">
      <c r="N126" s="37">
        <v>1</v>
      </c>
      <c r="O126" s="38">
        <v>2</v>
      </c>
      <c r="P126" s="38">
        <v>3</v>
      </c>
      <c r="Q126" s="38">
        <v>4</v>
      </c>
      <c r="R126" s="38">
        <v>5</v>
      </c>
      <c r="S126" s="38">
        <v>6</v>
      </c>
      <c r="T126" s="38">
        <v>7</v>
      </c>
      <c r="U126" s="39">
        <v>8</v>
      </c>
    </row>
    <row r="127" spans="14:21" x14ac:dyDescent="0.25">
      <c r="N127" s="37">
        <v>1</v>
      </c>
      <c r="O127" s="38">
        <v>2</v>
      </c>
      <c r="P127" s="38">
        <v>3</v>
      </c>
      <c r="Q127" s="38">
        <v>4</v>
      </c>
      <c r="R127" s="38">
        <v>5</v>
      </c>
      <c r="S127" s="38">
        <v>6</v>
      </c>
      <c r="T127" s="38">
        <v>7</v>
      </c>
      <c r="U127" s="39">
        <v>8</v>
      </c>
    </row>
    <row r="128" spans="14:21" x14ac:dyDescent="0.25">
      <c r="N128" s="37">
        <v>1</v>
      </c>
      <c r="O128" s="38">
        <v>2</v>
      </c>
      <c r="P128" s="38">
        <v>3</v>
      </c>
      <c r="Q128" s="38">
        <v>4</v>
      </c>
      <c r="R128" s="38">
        <v>5</v>
      </c>
      <c r="S128" s="38">
        <v>6</v>
      </c>
      <c r="T128" s="38">
        <v>7</v>
      </c>
      <c r="U128" s="39">
        <v>8</v>
      </c>
    </row>
    <row r="129" spans="14:21" x14ac:dyDescent="0.25">
      <c r="N129" s="37">
        <v>1</v>
      </c>
      <c r="O129" s="38">
        <v>2</v>
      </c>
      <c r="P129" s="38">
        <v>3</v>
      </c>
      <c r="Q129" s="38">
        <v>4</v>
      </c>
      <c r="R129" s="38">
        <v>5</v>
      </c>
      <c r="S129" s="38">
        <v>6</v>
      </c>
      <c r="T129" s="38">
        <v>7</v>
      </c>
      <c r="U129" s="39">
        <v>8</v>
      </c>
    </row>
    <row r="130" spans="14:21" x14ac:dyDescent="0.25">
      <c r="N130" s="37">
        <v>1</v>
      </c>
      <c r="O130" s="38">
        <v>2</v>
      </c>
      <c r="P130" s="38">
        <v>3</v>
      </c>
      <c r="Q130" s="38">
        <v>4</v>
      </c>
      <c r="R130" s="38">
        <v>5</v>
      </c>
      <c r="S130" s="38">
        <v>6</v>
      </c>
      <c r="T130" s="38">
        <v>7</v>
      </c>
      <c r="U130" s="39">
        <v>8</v>
      </c>
    </row>
    <row r="131" spans="14:21" x14ac:dyDescent="0.25">
      <c r="N131" s="37">
        <v>1</v>
      </c>
      <c r="O131" s="38">
        <v>2</v>
      </c>
      <c r="P131" s="38">
        <v>3</v>
      </c>
      <c r="Q131" s="38">
        <v>4</v>
      </c>
      <c r="R131" s="38">
        <v>5</v>
      </c>
      <c r="S131" s="38">
        <v>6</v>
      </c>
      <c r="T131" s="38">
        <v>7</v>
      </c>
      <c r="U131" s="39">
        <v>8</v>
      </c>
    </row>
    <row r="132" spans="14:21" x14ac:dyDescent="0.25">
      <c r="N132" s="37">
        <v>1</v>
      </c>
      <c r="O132" s="38">
        <v>2</v>
      </c>
      <c r="P132" s="38">
        <v>3</v>
      </c>
      <c r="Q132" s="38">
        <v>4</v>
      </c>
      <c r="R132" s="38">
        <v>5</v>
      </c>
      <c r="S132" s="38">
        <v>6</v>
      </c>
      <c r="T132" s="38">
        <v>7</v>
      </c>
      <c r="U132" s="39">
        <v>8</v>
      </c>
    </row>
    <row r="133" spans="14:21" x14ac:dyDescent="0.25">
      <c r="N133" s="37">
        <v>1</v>
      </c>
      <c r="O133" s="38">
        <v>2</v>
      </c>
      <c r="P133" s="38">
        <v>3</v>
      </c>
      <c r="Q133" s="38">
        <v>4</v>
      </c>
      <c r="R133" s="38">
        <v>5</v>
      </c>
      <c r="S133" s="38">
        <v>6</v>
      </c>
      <c r="T133" s="38">
        <v>7</v>
      </c>
      <c r="U133" s="39">
        <v>8</v>
      </c>
    </row>
    <row r="134" spans="14:21" x14ac:dyDescent="0.25">
      <c r="N134" s="37">
        <v>1</v>
      </c>
      <c r="O134" s="38">
        <v>2</v>
      </c>
      <c r="P134" s="38">
        <v>3</v>
      </c>
      <c r="Q134" s="38">
        <v>4</v>
      </c>
      <c r="R134" s="38">
        <v>5</v>
      </c>
      <c r="S134" s="38">
        <v>6</v>
      </c>
      <c r="T134" s="38">
        <v>7</v>
      </c>
      <c r="U134" s="39">
        <v>8</v>
      </c>
    </row>
    <row r="135" spans="14:21" x14ac:dyDescent="0.25">
      <c r="N135" s="37">
        <v>1</v>
      </c>
      <c r="O135" s="38">
        <v>2</v>
      </c>
      <c r="P135" s="38">
        <v>3</v>
      </c>
      <c r="Q135" s="38">
        <v>4</v>
      </c>
      <c r="R135" s="38">
        <v>5</v>
      </c>
      <c r="S135" s="38">
        <v>6</v>
      </c>
      <c r="T135" s="38">
        <v>7</v>
      </c>
      <c r="U135" s="39">
        <v>8</v>
      </c>
    </row>
    <row r="136" spans="14:21" x14ac:dyDescent="0.25">
      <c r="N136" s="37">
        <v>1</v>
      </c>
      <c r="O136" s="38">
        <v>2</v>
      </c>
      <c r="P136" s="38">
        <v>3</v>
      </c>
      <c r="Q136" s="38">
        <v>4</v>
      </c>
      <c r="R136" s="38">
        <v>5</v>
      </c>
      <c r="S136" s="38">
        <v>6</v>
      </c>
      <c r="T136" s="38">
        <v>7</v>
      </c>
      <c r="U136" s="39">
        <v>8</v>
      </c>
    </row>
    <row r="137" spans="14:21" x14ac:dyDescent="0.25">
      <c r="N137" s="37">
        <v>1</v>
      </c>
      <c r="O137" s="38">
        <v>2</v>
      </c>
      <c r="P137" s="38">
        <v>3</v>
      </c>
      <c r="Q137" s="38">
        <v>4</v>
      </c>
      <c r="R137" s="38">
        <v>5</v>
      </c>
      <c r="S137" s="38">
        <v>6</v>
      </c>
      <c r="T137" s="38">
        <v>7</v>
      </c>
      <c r="U137" s="39">
        <v>8</v>
      </c>
    </row>
    <row r="138" spans="14:21" x14ac:dyDescent="0.25">
      <c r="N138" s="37">
        <v>1</v>
      </c>
      <c r="O138" s="38">
        <v>2</v>
      </c>
      <c r="P138" s="38">
        <v>3</v>
      </c>
      <c r="Q138" s="38">
        <v>4</v>
      </c>
      <c r="R138" s="38">
        <v>5</v>
      </c>
      <c r="S138" s="38">
        <v>6</v>
      </c>
      <c r="T138" s="38">
        <v>7</v>
      </c>
      <c r="U138" s="39">
        <v>8</v>
      </c>
    </row>
    <row r="139" spans="14:21" x14ac:dyDescent="0.25">
      <c r="N139" s="37">
        <v>1</v>
      </c>
      <c r="O139" s="38">
        <v>2</v>
      </c>
      <c r="P139" s="38">
        <v>3</v>
      </c>
      <c r="Q139" s="38">
        <v>4</v>
      </c>
      <c r="R139" s="38">
        <v>5</v>
      </c>
      <c r="S139" s="38">
        <v>6</v>
      </c>
      <c r="T139" s="38">
        <v>7</v>
      </c>
      <c r="U139" s="39">
        <v>8</v>
      </c>
    </row>
    <row r="140" spans="14:21" x14ac:dyDescent="0.25">
      <c r="N140" s="37">
        <v>1</v>
      </c>
      <c r="O140" s="38">
        <v>2</v>
      </c>
      <c r="P140" s="38">
        <v>3</v>
      </c>
      <c r="Q140" s="38">
        <v>4</v>
      </c>
      <c r="R140" s="38">
        <v>5</v>
      </c>
      <c r="S140" s="38">
        <v>6</v>
      </c>
      <c r="T140" s="38">
        <v>7</v>
      </c>
      <c r="U140" s="39">
        <v>8</v>
      </c>
    </row>
    <row r="141" spans="14:21" x14ac:dyDescent="0.25">
      <c r="N141" s="37">
        <v>1</v>
      </c>
      <c r="O141" s="38">
        <v>2</v>
      </c>
      <c r="P141" s="38">
        <v>3</v>
      </c>
      <c r="Q141" s="38">
        <v>4</v>
      </c>
      <c r="R141" s="38">
        <v>5</v>
      </c>
      <c r="S141" s="38">
        <v>6</v>
      </c>
      <c r="T141" s="38">
        <v>7</v>
      </c>
      <c r="U141" s="39">
        <v>8</v>
      </c>
    </row>
    <row r="142" spans="14:21" x14ac:dyDescent="0.25">
      <c r="N142" s="37">
        <v>1</v>
      </c>
      <c r="O142" s="38">
        <v>2</v>
      </c>
      <c r="P142" s="38">
        <v>3</v>
      </c>
      <c r="Q142" s="38">
        <v>4</v>
      </c>
      <c r="R142" s="38">
        <v>5</v>
      </c>
      <c r="S142" s="38">
        <v>6</v>
      </c>
      <c r="T142" s="38">
        <v>7</v>
      </c>
      <c r="U142" s="39">
        <v>8</v>
      </c>
    </row>
    <row r="143" spans="14:21" x14ac:dyDescent="0.25">
      <c r="N143" s="37">
        <v>1</v>
      </c>
      <c r="O143" s="38">
        <v>2</v>
      </c>
      <c r="P143" s="38">
        <v>3</v>
      </c>
      <c r="Q143" s="38">
        <v>4</v>
      </c>
      <c r="R143" s="38">
        <v>5</v>
      </c>
      <c r="S143" s="38">
        <v>6</v>
      </c>
      <c r="T143" s="38">
        <v>7</v>
      </c>
      <c r="U143" s="39">
        <v>8</v>
      </c>
    </row>
    <row r="144" spans="14:21" x14ac:dyDescent="0.25">
      <c r="N144" s="37">
        <v>1</v>
      </c>
      <c r="O144" s="38">
        <v>2</v>
      </c>
      <c r="P144" s="38">
        <v>3</v>
      </c>
      <c r="Q144" s="38">
        <v>4</v>
      </c>
      <c r="R144" s="38">
        <v>5</v>
      </c>
      <c r="S144" s="38">
        <v>6</v>
      </c>
      <c r="T144" s="38">
        <v>7</v>
      </c>
      <c r="U144" s="39">
        <v>8</v>
      </c>
    </row>
    <row r="145" spans="14:21" x14ac:dyDescent="0.25">
      <c r="N145" s="37">
        <v>1</v>
      </c>
      <c r="O145" s="38">
        <v>2</v>
      </c>
      <c r="P145" s="38">
        <v>3</v>
      </c>
      <c r="Q145" s="38">
        <v>4</v>
      </c>
      <c r="R145" s="38">
        <v>5</v>
      </c>
      <c r="S145" s="38">
        <v>6</v>
      </c>
      <c r="T145" s="38">
        <v>7</v>
      </c>
      <c r="U145" s="39">
        <v>8</v>
      </c>
    </row>
    <row r="146" spans="14:21" x14ac:dyDescent="0.25">
      <c r="N146" s="37">
        <v>1</v>
      </c>
      <c r="O146" s="38">
        <v>2</v>
      </c>
      <c r="P146" s="38">
        <v>3</v>
      </c>
      <c r="Q146" s="38">
        <v>4</v>
      </c>
      <c r="R146" s="38">
        <v>5</v>
      </c>
      <c r="S146" s="38">
        <v>6</v>
      </c>
      <c r="T146" s="38">
        <v>7</v>
      </c>
      <c r="U146" s="39">
        <v>8</v>
      </c>
    </row>
    <row r="147" spans="14:21" x14ac:dyDescent="0.25">
      <c r="N147" s="37">
        <v>1</v>
      </c>
      <c r="O147" s="38">
        <v>2</v>
      </c>
      <c r="P147" s="38">
        <v>3</v>
      </c>
      <c r="Q147" s="38">
        <v>4</v>
      </c>
      <c r="R147" s="38">
        <v>5</v>
      </c>
      <c r="S147" s="38">
        <v>6</v>
      </c>
      <c r="T147" s="38">
        <v>7</v>
      </c>
      <c r="U147" s="39">
        <v>8</v>
      </c>
    </row>
    <row r="148" spans="14:21" x14ac:dyDescent="0.25">
      <c r="N148" s="37">
        <v>1</v>
      </c>
      <c r="O148" s="38">
        <v>2</v>
      </c>
      <c r="P148" s="38">
        <v>3</v>
      </c>
      <c r="Q148" s="38">
        <v>4</v>
      </c>
      <c r="R148" s="38">
        <v>5</v>
      </c>
      <c r="S148" s="38">
        <v>6</v>
      </c>
      <c r="T148" s="38">
        <v>7</v>
      </c>
      <c r="U148" s="39">
        <v>8</v>
      </c>
    </row>
    <row r="149" spans="14:21" x14ac:dyDescent="0.25">
      <c r="N149" s="37">
        <v>1</v>
      </c>
      <c r="O149" s="38">
        <v>2</v>
      </c>
      <c r="P149" s="38">
        <v>3</v>
      </c>
      <c r="Q149" s="38">
        <v>4</v>
      </c>
      <c r="R149" s="38">
        <v>5</v>
      </c>
      <c r="S149" s="38">
        <v>6</v>
      </c>
      <c r="T149" s="38">
        <v>7</v>
      </c>
      <c r="U149" s="39">
        <v>8</v>
      </c>
    </row>
    <row r="150" spans="14:21" x14ac:dyDescent="0.25">
      <c r="N150" s="37">
        <v>1</v>
      </c>
      <c r="O150" s="38">
        <v>2</v>
      </c>
      <c r="P150" s="38">
        <v>3</v>
      </c>
      <c r="Q150" s="38">
        <v>4</v>
      </c>
      <c r="R150" s="38">
        <v>5</v>
      </c>
      <c r="S150" s="38">
        <v>6</v>
      </c>
      <c r="T150" s="38">
        <v>7</v>
      </c>
      <c r="U150" s="39">
        <v>8</v>
      </c>
    </row>
    <row r="151" spans="14:21" x14ac:dyDescent="0.25">
      <c r="N151" s="37">
        <v>1</v>
      </c>
      <c r="O151" s="38">
        <v>2</v>
      </c>
      <c r="P151" s="38">
        <v>3</v>
      </c>
      <c r="Q151" s="38">
        <v>4</v>
      </c>
      <c r="R151" s="38">
        <v>5</v>
      </c>
      <c r="S151" s="38">
        <v>6</v>
      </c>
      <c r="T151" s="38">
        <v>7</v>
      </c>
      <c r="U151" s="39">
        <v>8</v>
      </c>
    </row>
    <row r="152" spans="14:21" x14ac:dyDescent="0.25">
      <c r="N152" s="37">
        <v>1</v>
      </c>
      <c r="O152" s="38">
        <v>2</v>
      </c>
      <c r="P152" s="38">
        <v>3</v>
      </c>
      <c r="Q152" s="38">
        <v>4</v>
      </c>
      <c r="R152" s="38">
        <v>5</v>
      </c>
      <c r="S152" s="38">
        <v>6</v>
      </c>
      <c r="T152" s="38">
        <v>7</v>
      </c>
      <c r="U152" s="39">
        <v>8</v>
      </c>
    </row>
    <row r="153" spans="14:21" x14ac:dyDescent="0.25">
      <c r="N153" s="37">
        <v>1</v>
      </c>
      <c r="O153" s="38">
        <v>2</v>
      </c>
      <c r="P153" s="38">
        <v>3</v>
      </c>
      <c r="Q153" s="38">
        <v>4</v>
      </c>
      <c r="R153" s="38">
        <v>5</v>
      </c>
      <c r="S153" s="38">
        <v>6</v>
      </c>
      <c r="T153" s="38">
        <v>7</v>
      </c>
      <c r="U153" s="39">
        <v>8</v>
      </c>
    </row>
    <row r="154" spans="14:21" x14ac:dyDescent="0.25">
      <c r="N154" s="37">
        <v>1</v>
      </c>
      <c r="O154" s="38">
        <v>2</v>
      </c>
      <c r="P154" s="38">
        <v>3</v>
      </c>
      <c r="Q154" s="38">
        <v>4</v>
      </c>
      <c r="R154" s="38">
        <v>5</v>
      </c>
      <c r="S154" s="38">
        <v>6</v>
      </c>
      <c r="T154" s="38">
        <v>7</v>
      </c>
      <c r="U154" s="39">
        <v>8</v>
      </c>
    </row>
    <row r="155" spans="14:21" x14ac:dyDescent="0.25">
      <c r="N155" s="37">
        <v>1</v>
      </c>
      <c r="O155" s="38">
        <v>2</v>
      </c>
      <c r="P155" s="38">
        <v>3</v>
      </c>
      <c r="Q155" s="38">
        <v>4</v>
      </c>
      <c r="R155" s="38">
        <v>5</v>
      </c>
      <c r="S155" s="38">
        <v>6</v>
      </c>
      <c r="T155" s="38">
        <v>7</v>
      </c>
      <c r="U155" s="39">
        <v>8</v>
      </c>
    </row>
    <row r="156" spans="14:21" x14ac:dyDescent="0.25">
      <c r="N156" s="37">
        <v>1</v>
      </c>
      <c r="O156" s="38">
        <v>2</v>
      </c>
      <c r="P156" s="38">
        <v>3</v>
      </c>
      <c r="Q156" s="38">
        <v>4</v>
      </c>
      <c r="R156" s="38">
        <v>5</v>
      </c>
      <c r="S156" s="38">
        <v>6</v>
      </c>
      <c r="T156" s="38">
        <v>7</v>
      </c>
      <c r="U156" s="39">
        <v>8</v>
      </c>
    </row>
    <row r="157" spans="14:21" x14ac:dyDescent="0.25">
      <c r="N157" s="37">
        <v>1</v>
      </c>
      <c r="O157" s="38">
        <v>2</v>
      </c>
      <c r="P157" s="38">
        <v>3</v>
      </c>
      <c r="Q157" s="38">
        <v>4</v>
      </c>
      <c r="R157" s="38">
        <v>5</v>
      </c>
      <c r="S157" s="38">
        <v>6</v>
      </c>
      <c r="T157" s="38">
        <v>7</v>
      </c>
      <c r="U157" s="39">
        <v>8</v>
      </c>
    </row>
    <row r="158" spans="14:21" x14ac:dyDescent="0.25">
      <c r="N158" s="37">
        <v>1</v>
      </c>
      <c r="O158" s="38">
        <v>2</v>
      </c>
      <c r="P158" s="38">
        <v>3</v>
      </c>
      <c r="Q158" s="38">
        <v>4</v>
      </c>
      <c r="R158" s="38">
        <v>5</v>
      </c>
      <c r="S158" s="38">
        <v>6</v>
      </c>
      <c r="T158" s="38">
        <v>7</v>
      </c>
      <c r="U158" s="39">
        <v>8</v>
      </c>
    </row>
    <row r="159" spans="14:21" x14ac:dyDescent="0.25">
      <c r="N159" s="37">
        <v>1</v>
      </c>
      <c r="O159" s="38">
        <v>2</v>
      </c>
      <c r="P159" s="38">
        <v>3</v>
      </c>
      <c r="Q159" s="38">
        <v>4</v>
      </c>
      <c r="R159" s="38">
        <v>5</v>
      </c>
      <c r="S159" s="38">
        <v>6</v>
      </c>
      <c r="T159" s="38">
        <v>7</v>
      </c>
      <c r="U159" s="39">
        <v>8</v>
      </c>
    </row>
    <row r="160" spans="14:21" x14ac:dyDescent="0.25">
      <c r="N160" s="37">
        <v>1</v>
      </c>
      <c r="O160" s="38">
        <v>2</v>
      </c>
      <c r="P160" s="38">
        <v>3</v>
      </c>
      <c r="Q160" s="38">
        <v>4</v>
      </c>
      <c r="R160" s="38">
        <v>5</v>
      </c>
      <c r="S160" s="38">
        <v>6</v>
      </c>
      <c r="T160" s="38">
        <v>7</v>
      </c>
      <c r="U160" s="39">
        <v>8</v>
      </c>
    </row>
    <row r="161" spans="14:21" x14ac:dyDescent="0.25">
      <c r="N161" s="37">
        <v>1</v>
      </c>
      <c r="O161" s="38">
        <v>2</v>
      </c>
      <c r="P161" s="38">
        <v>3</v>
      </c>
      <c r="Q161" s="38">
        <v>4</v>
      </c>
      <c r="R161" s="38">
        <v>5</v>
      </c>
      <c r="S161" s="38">
        <v>6</v>
      </c>
      <c r="T161" s="38">
        <v>7</v>
      </c>
      <c r="U161" s="39">
        <v>8</v>
      </c>
    </row>
    <row r="162" spans="14:21" x14ac:dyDescent="0.25">
      <c r="N162" s="37">
        <v>1</v>
      </c>
      <c r="O162" s="38">
        <v>2</v>
      </c>
      <c r="P162" s="38">
        <v>3</v>
      </c>
      <c r="Q162" s="38">
        <v>4</v>
      </c>
      <c r="R162" s="38">
        <v>5</v>
      </c>
      <c r="S162" s="38">
        <v>6</v>
      </c>
      <c r="T162" s="38">
        <v>7</v>
      </c>
      <c r="U162" s="39">
        <v>8</v>
      </c>
    </row>
    <row r="163" spans="14:21" x14ac:dyDescent="0.25">
      <c r="N163" s="37">
        <v>1</v>
      </c>
      <c r="O163" s="38">
        <v>2</v>
      </c>
      <c r="P163" s="38">
        <v>3</v>
      </c>
      <c r="Q163" s="38">
        <v>4</v>
      </c>
      <c r="R163" s="38">
        <v>5</v>
      </c>
      <c r="S163" s="38">
        <v>6</v>
      </c>
      <c r="T163" s="38">
        <v>7</v>
      </c>
      <c r="U163" s="39">
        <v>8</v>
      </c>
    </row>
    <row r="164" spans="14:21" x14ac:dyDescent="0.25">
      <c r="N164" s="37">
        <v>1</v>
      </c>
      <c r="O164" s="38">
        <v>2</v>
      </c>
      <c r="P164" s="38">
        <v>3</v>
      </c>
      <c r="Q164" s="38">
        <v>4</v>
      </c>
      <c r="R164" s="38">
        <v>5</v>
      </c>
      <c r="S164" s="38">
        <v>6</v>
      </c>
      <c r="T164" s="38">
        <v>7</v>
      </c>
      <c r="U164" s="39">
        <v>8</v>
      </c>
    </row>
    <row r="165" spans="14:21" x14ac:dyDescent="0.25">
      <c r="N165" s="37">
        <v>1</v>
      </c>
      <c r="O165" s="38">
        <v>2</v>
      </c>
      <c r="P165" s="38">
        <v>3</v>
      </c>
      <c r="Q165" s="38">
        <v>4</v>
      </c>
      <c r="R165" s="38">
        <v>5</v>
      </c>
      <c r="S165" s="38">
        <v>6</v>
      </c>
      <c r="T165" s="38">
        <v>7</v>
      </c>
      <c r="U165" s="39">
        <v>8</v>
      </c>
    </row>
    <row r="166" spans="14:21" x14ac:dyDescent="0.25">
      <c r="N166" s="37">
        <v>1</v>
      </c>
      <c r="O166" s="38">
        <v>2</v>
      </c>
      <c r="P166" s="38">
        <v>3</v>
      </c>
      <c r="Q166" s="38">
        <v>4</v>
      </c>
      <c r="R166" s="38">
        <v>5</v>
      </c>
      <c r="S166" s="38">
        <v>6</v>
      </c>
      <c r="T166" s="38">
        <v>7</v>
      </c>
      <c r="U166" s="39">
        <v>8</v>
      </c>
    </row>
    <row r="167" spans="14:21" x14ac:dyDescent="0.25">
      <c r="N167" s="37">
        <v>1</v>
      </c>
      <c r="O167" s="38">
        <v>2</v>
      </c>
      <c r="P167" s="38">
        <v>3</v>
      </c>
      <c r="Q167" s="38">
        <v>4</v>
      </c>
      <c r="R167" s="38">
        <v>5</v>
      </c>
      <c r="S167" s="38">
        <v>6</v>
      </c>
      <c r="T167" s="38">
        <v>7</v>
      </c>
      <c r="U167" s="39">
        <v>8</v>
      </c>
    </row>
    <row r="168" spans="14:21" x14ac:dyDescent="0.25">
      <c r="N168" s="37">
        <v>1</v>
      </c>
      <c r="O168" s="38">
        <v>2</v>
      </c>
      <c r="P168" s="38">
        <v>3</v>
      </c>
      <c r="Q168" s="38">
        <v>4</v>
      </c>
      <c r="R168" s="38">
        <v>5</v>
      </c>
      <c r="S168" s="38">
        <v>6</v>
      </c>
      <c r="T168" s="38">
        <v>7</v>
      </c>
      <c r="U168" s="39">
        <v>8</v>
      </c>
    </row>
    <row r="169" spans="14:21" x14ac:dyDescent="0.25">
      <c r="N169" s="37">
        <v>1</v>
      </c>
      <c r="O169" s="38">
        <v>2</v>
      </c>
      <c r="P169" s="38">
        <v>3</v>
      </c>
      <c r="Q169" s="38">
        <v>4</v>
      </c>
      <c r="R169" s="38">
        <v>5</v>
      </c>
      <c r="S169" s="38">
        <v>6</v>
      </c>
      <c r="T169" s="38">
        <v>7</v>
      </c>
      <c r="U169" s="39">
        <v>8</v>
      </c>
    </row>
    <row r="170" spans="14:21" x14ac:dyDescent="0.25">
      <c r="N170" s="37">
        <v>1</v>
      </c>
      <c r="O170" s="38">
        <v>2</v>
      </c>
      <c r="P170" s="38">
        <v>3</v>
      </c>
      <c r="Q170" s="38">
        <v>4</v>
      </c>
      <c r="R170" s="38">
        <v>5</v>
      </c>
      <c r="S170" s="38">
        <v>6</v>
      </c>
      <c r="T170" s="38">
        <v>7</v>
      </c>
      <c r="U170" s="39">
        <v>8</v>
      </c>
    </row>
    <row r="171" spans="14:21" x14ac:dyDescent="0.25">
      <c r="N171" s="37">
        <v>1</v>
      </c>
      <c r="O171" s="38">
        <v>2</v>
      </c>
      <c r="P171" s="38">
        <v>3</v>
      </c>
      <c r="Q171" s="38">
        <v>4</v>
      </c>
      <c r="R171" s="38">
        <v>5</v>
      </c>
      <c r="S171" s="38">
        <v>6</v>
      </c>
      <c r="T171" s="38">
        <v>7</v>
      </c>
      <c r="U171" s="39">
        <v>8</v>
      </c>
    </row>
    <row r="172" spans="14:21" x14ac:dyDescent="0.25">
      <c r="N172" s="37">
        <v>1</v>
      </c>
      <c r="O172" s="38">
        <v>2</v>
      </c>
      <c r="P172" s="38">
        <v>3</v>
      </c>
      <c r="Q172" s="38">
        <v>4</v>
      </c>
      <c r="R172" s="38">
        <v>5</v>
      </c>
      <c r="S172" s="38">
        <v>6</v>
      </c>
      <c r="T172" s="38">
        <v>7</v>
      </c>
      <c r="U172" s="39">
        <v>8</v>
      </c>
    </row>
    <row r="173" spans="14:21" x14ac:dyDescent="0.25">
      <c r="N173" s="37">
        <v>1</v>
      </c>
      <c r="O173" s="38">
        <v>2</v>
      </c>
      <c r="P173" s="38">
        <v>3</v>
      </c>
      <c r="Q173" s="38">
        <v>4</v>
      </c>
      <c r="R173" s="38">
        <v>5</v>
      </c>
      <c r="S173" s="38">
        <v>6</v>
      </c>
      <c r="T173" s="38">
        <v>7</v>
      </c>
      <c r="U173" s="39">
        <v>8</v>
      </c>
    </row>
    <row r="174" spans="14:21" x14ac:dyDescent="0.25">
      <c r="N174" s="37">
        <v>1</v>
      </c>
      <c r="O174" s="38">
        <v>2</v>
      </c>
      <c r="P174" s="38">
        <v>3</v>
      </c>
      <c r="Q174" s="38">
        <v>4</v>
      </c>
      <c r="R174" s="38">
        <v>5</v>
      </c>
      <c r="S174" s="38">
        <v>6</v>
      </c>
      <c r="T174" s="38">
        <v>7</v>
      </c>
      <c r="U174" s="39">
        <v>8</v>
      </c>
    </row>
    <row r="175" spans="14:21" x14ac:dyDescent="0.25">
      <c r="N175" s="37">
        <v>1</v>
      </c>
      <c r="O175" s="38">
        <v>2</v>
      </c>
      <c r="P175" s="38">
        <v>3</v>
      </c>
      <c r="Q175" s="38">
        <v>4</v>
      </c>
      <c r="R175" s="38">
        <v>5</v>
      </c>
      <c r="S175" s="38">
        <v>6</v>
      </c>
      <c r="T175" s="38">
        <v>7</v>
      </c>
      <c r="U175" s="39">
        <v>8</v>
      </c>
    </row>
    <row r="176" spans="14:21" x14ac:dyDescent="0.25">
      <c r="N176" s="37">
        <v>1</v>
      </c>
      <c r="O176" s="38">
        <v>2</v>
      </c>
      <c r="P176" s="38">
        <v>3</v>
      </c>
      <c r="Q176" s="38">
        <v>4</v>
      </c>
      <c r="R176" s="38">
        <v>5</v>
      </c>
      <c r="S176" s="38">
        <v>6</v>
      </c>
      <c r="T176" s="38">
        <v>7</v>
      </c>
      <c r="U176" s="39">
        <v>8</v>
      </c>
    </row>
    <row r="177" spans="14:21" x14ac:dyDescent="0.25">
      <c r="N177" s="37">
        <v>1</v>
      </c>
      <c r="O177" s="38">
        <v>2</v>
      </c>
      <c r="P177" s="38">
        <v>3</v>
      </c>
      <c r="Q177" s="38">
        <v>4</v>
      </c>
      <c r="R177" s="38">
        <v>5</v>
      </c>
      <c r="S177" s="38">
        <v>6</v>
      </c>
      <c r="T177" s="38">
        <v>7</v>
      </c>
      <c r="U177" s="39">
        <v>8</v>
      </c>
    </row>
    <row r="178" spans="14:21" x14ac:dyDescent="0.25">
      <c r="N178" s="37">
        <v>1</v>
      </c>
      <c r="O178" s="38">
        <v>2</v>
      </c>
      <c r="P178" s="38">
        <v>3</v>
      </c>
      <c r="Q178" s="38">
        <v>4</v>
      </c>
      <c r="R178" s="38">
        <v>5</v>
      </c>
      <c r="S178" s="38">
        <v>6</v>
      </c>
      <c r="T178" s="38">
        <v>7</v>
      </c>
      <c r="U178" s="39">
        <v>8</v>
      </c>
    </row>
    <row r="179" spans="14:21" x14ac:dyDescent="0.25">
      <c r="N179" s="37">
        <v>1</v>
      </c>
      <c r="O179" s="38">
        <v>2</v>
      </c>
      <c r="P179" s="38">
        <v>3</v>
      </c>
      <c r="Q179" s="38">
        <v>4</v>
      </c>
      <c r="R179" s="38">
        <v>5</v>
      </c>
      <c r="S179" s="38">
        <v>6</v>
      </c>
      <c r="T179" s="38">
        <v>7</v>
      </c>
      <c r="U179" s="39">
        <v>8</v>
      </c>
    </row>
    <row r="180" spans="14:21" x14ac:dyDescent="0.25">
      <c r="N180" s="37">
        <v>1</v>
      </c>
      <c r="O180" s="38">
        <v>2</v>
      </c>
      <c r="P180" s="38">
        <v>3</v>
      </c>
      <c r="Q180" s="38">
        <v>4</v>
      </c>
      <c r="R180" s="38">
        <v>5</v>
      </c>
      <c r="S180" s="38">
        <v>6</v>
      </c>
      <c r="T180" s="38">
        <v>7</v>
      </c>
      <c r="U180" s="39">
        <v>8</v>
      </c>
    </row>
    <row r="181" spans="14:21" x14ac:dyDescent="0.25">
      <c r="N181" s="37">
        <v>1</v>
      </c>
      <c r="O181" s="38">
        <v>2</v>
      </c>
      <c r="P181" s="38">
        <v>3</v>
      </c>
      <c r="Q181" s="38">
        <v>4</v>
      </c>
      <c r="R181" s="38">
        <v>5</v>
      </c>
      <c r="S181" s="38">
        <v>6</v>
      </c>
      <c r="T181" s="38">
        <v>7</v>
      </c>
      <c r="U181" s="39">
        <v>8</v>
      </c>
    </row>
    <row r="182" spans="14:21" x14ac:dyDescent="0.25">
      <c r="N182" s="37">
        <v>1</v>
      </c>
      <c r="O182" s="38">
        <v>2</v>
      </c>
      <c r="P182" s="38">
        <v>3</v>
      </c>
      <c r="Q182" s="38">
        <v>4</v>
      </c>
      <c r="R182" s="38">
        <v>5</v>
      </c>
      <c r="S182" s="38">
        <v>6</v>
      </c>
      <c r="T182" s="38">
        <v>7</v>
      </c>
      <c r="U182" s="39">
        <v>8</v>
      </c>
    </row>
    <row r="183" spans="14:21" x14ac:dyDescent="0.25">
      <c r="N183" s="37">
        <v>1</v>
      </c>
      <c r="O183" s="38">
        <v>2</v>
      </c>
      <c r="P183" s="38">
        <v>3</v>
      </c>
      <c r="Q183" s="38">
        <v>4</v>
      </c>
      <c r="R183" s="38">
        <v>5</v>
      </c>
      <c r="S183" s="38">
        <v>6</v>
      </c>
      <c r="T183" s="38">
        <v>7</v>
      </c>
      <c r="U183" s="39">
        <v>8</v>
      </c>
    </row>
    <row r="184" spans="14:21" x14ac:dyDescent="0.25">
      <c r="N184" s="37">
        <v>1</v>
      </c>
      <c r="O184" s="38">
        <v>2</v>
      </c>
      <c r="P184" s="38">
        <v>3</v>
      </c>
      <c r="Q184" s="38">
        <v>4</v>
      </c>
      <c r="R184" s="38">
        <v>5</v>
      </c>
      <c r="S184" s="38">
        <v>6</v>
      </c>
      <c r="T184" s="38">
        <v>7</v>
      </c>
      <c r="U184" s="39">
        <v>8</v>
      </c>
    </row>
    <row r="185" spans="14:21" x14ac:dyDescent="0.25">
      <c r="N185" s="37">
        <v>1</v>
      </c>
      <c r="O185" s="38">
        <v>2</v>
      </c>
      <c r="P185" s="38">
        <v>3</v>
      </c>
      <c r="Q185" s="38">
        <v>4</v>
      </c>
      <c r="R185" s="38">
        <v>5</v>
      </c>
      <c r="S185" s="38">
        <v>6</v>
      </c>
      <c r="T185" s="38">
        <v>7</v>
      </c>
      <c r="U185" s="39">
        <v>8</v>
      </c>
    </row>
    <row r="186" spans="14:21" x14ac:dyDescent="0.25">
      <c r="N186" s="37">
        <v>1</v>
      </c>
      <c r="O186" s="38">
        <v>2</v>
      </c>
      <c r="P186" s="38">
        <v>3</v>
      </c>
      <c r="Q186" s="38">
        <v>4</v>
      </c>
      <c r="R186" s="38">
        <v>5</v>
      </c>
      <c r="S186" s="38">
        <v>6</v>
      </c>
      <c r="T186" s="38">
        <v>7</v>
      </c>
      <c r="U186" s="39">
        <v>8</v>
      </c>
    </row>
    <row r="187" spans="14:21" x14ac:dyDescent="0.25">
      <c r="N187" s="37">
        <v>1</v>
      </c>
      <c r="O187" s="38">
        <v>2</v>
      </c>
      <c r="P187" s="38">
        <v>3</v>
      </c>
      <c r="Q187" s="38">
        <v>4</v>
      </c>
      <c r="R187" s="38">
        <v>5</v>
      </c>
      <c r="S187" s="38">
        <v>6</v>
      </c>
      <c r="T187" s="38">
        <v>7</v>
      </c>
      <c r="U187" s="39">
        <v>8</v>
      </c>
    </row>
    <row r="188" spans="14:21" x14ac:dyDescent="0.25">
      <c r="N188" s="37">
        <v>1</v>
      </c>
      <c r="O188" s="38">
        <v>2</v>
      </c>
      <c r="P188" s="38">
        <v>3</v>
      </c>
      <c r="Q188" s="38">
        <v>4</v>
      </c>
      <c r="R188" s="38">
        <v>5</v>
      </c>
      <c r="S188" s="38">
        <v>6</v>
      </c>
      <c r="T188" s="38">
        <v>7</v>
      </c>
      <c r="U188" s="39">
        <v>8</v>
      </c>
    </row>
    <row r="189" spans="14:21" x14ac:dyDescent="0.25">
      <c r="N189" s="37">
        <v>1</v>
      </c>
      <c r="O189" s="38">
        <v>2</v>
      </c>
      <c r="P189" s="38">
        <v>3</v>
      </c>
      <c r="Q189" s="38">
        <v>4</v>
      </c>
      <c r="R189" s="38">
        <v>5</v>
      </c>
      <c r="S189" s="38">
        <v>6</v>
      </c>
      <c r="T189" s="38">
        <v>7</v>
      </c>
      <c r="U189" s="39">
        <v>8</v>
      </c>
    </row>
    <row r="190" spans="14:21" x14ac:dyDescent="0.25">
      <c r="N190" s="37">
        <v>1</v>
      </c>
      <c r="O190" s="38">
        <v>2</v>
      </c>
      <c r="P190" s="38">
        <v>3</v>
      </c>
      <c r="Q190" s="38">
        <v>4</v>
      </c>
      <c r="R190" s="38">
        <v>5</v>
      </c>
      <c r="S190" s="38">
        <v>6</v>
      </c>
      <c r="T190" s="38">
        <v>7</v>
      </c>
      <c r="U190" s="39">
        <v>8</v>
      </c>
    </row>
    <row r="191" spans="14:21" x14ac:dyDescent="0.25">
      <c r="N191" s="37">
        <v>1</v>
      </c>
      <c r="O191" s="38">
        <v>2</v>
      </c>
      <c r="P191" s="38">
        <v>3</v>
      </c>
      <c r="Q191" s="38">
        <v>4</v>
      </c>
      <c r="R191" s="38">
        <v>5</v>
      </c>
      <c r="S191" s="38">
        <v>6</v>
      </c>
      <c r="T191" s="38">
        <v>7</v>
      </c>
      <c r="U191" s="39">
        <v>8</v>
      </c>
    </row>
    <row r="192" spans="14:21" x14ac:dyDescent="0.25">
      <c r="N192" s="37">
        <v>1</v>
      </c>
      <c r="O192" s="38">
        <v>2</v>
      </c>
      <c r="P192" s="38">
        <v>3</v>
      </c>
      <c r="Q192" s="38">
        <v>4</v>
      </c>
      <c r="R192" s="38">
        <v>5</v>
      </c>
      <c r="S192" s="38">
        <v>6</v>
      </c>
      <c r="T192" s="38">
        <v>7</v>
      </c>
      <c r="U192" s="39">
        <v>8</v>
      </c>
    </row>
    <row r="193" spans="14:21" x14ac:dyDescent="0.25">
      <c r="N193" s="37">
        <v>1</v>
      </c>
      <c r="O193" s="38">
        <v>2</v>
      </c>
      <c r="P193" s="38">
        <v>3</v>
      </c>
      <c r="Q193" s="38">
        <v>4</v>
      </c>
      <c r="R193" s="38">
        <v>5</v>
      </c>
      <c r="S193" s="38">
        <v>6</v>
      </c>
      <c r="T193" s="38">
        <v>7</v>
      </c>
      <c r="U193" s="39">
        <v>8</v>
      </c>
    </row>
    <row r="194" spans="14:21" x14ac:dyDescent="0.25">
      <c r="N194" s="37">
        <v>1</v>
      </c>
      <c r="O194" s="38">
        <v>2</v>
      </c>
      <c r="P194" s="38">
        <v>3</v>
      </c>
      <c r="Q194" s="38">
        <v>4</v>
      </c>
      <c r="R194" s="38">
        <v>5</v>
      </c>
      <c r="S194" s="38">
        <v>6</v>
      </c>
      <c r="T194" s="38">
        <v>7</v>
      </c>
      <c r="U194" s="39">
        <v>8</v>
      </c>
    </row>
    <row r="195" spans="14:21" x14ac:dyDescent="0.25">
      <c r="N195" s="37">
        <v>1</v>
      </c>
      <c r="O195" s="38">
        <v>2</v>
      </c>
      <c r="P195" s="38">
        <v>3</v>
      </c>
      <c r="Q195" s="38">
        <v>4</v>
      </c>
      <c r="R195" s="38">
        <v>5</v>
      </c>
      <c r="S195" s="38">
        <v>6</v>
      </c>
      <c r="T195" s="38">
        <v>7</v>
      </c>
      <c r="U195" s="39">
        <v>8</v>
      </c>
    </row>
    <row r="196" spans="14:21" x14ac:dyDescent="0.25">
      <c r="N196" s="37">
        <v>1</v>
      </c>
      <c r="O196" s="38">
        <v>2</v>
      </c>
      <c r="P196" s="38">
        <v>3</v>
      </c>
      <c r="Q196" s="38">
        <v>4</v>
      </c>
      <c r="R196" s="38">
        <v>5</v>
      </c>
      <c r="S196" s="38">
        <v>6</v>
      </c>
      <c r="T196" s="38">
        <v>7</v>
      </c>
      <c r="U196" s="39">
        <v>8</v>
      </c>
    </row>
    <row r="197" spans="14:21" x14ac:dyDescent="0.25">
      <c r="N197" s="37">
        <v>1</v>
      </c>
      <c r="O197" s="38">
        <v>2</v>
      </c>
      <c r="P197" s="38">
        <v>3</v>
      </c>
      <c r="Q197" s="38">
        <v>4</v>
      </c>
      <c r="R197" s="38">
        <v>5</v>
      </c>
      <c r="S197" s="38">
        <v>6</v>
      </c>
      <c r="T197" s="38">
        <v>7</v>
      </c>
      <c r="U197" s="39">
        <v>8</v>
      </c>
    </row>
    <row r="198" spans="14:21" x14ac:dyDescent="0.25">
      <c r="N198" s="37">
        <v>1</v>
      </c>
      <c r="O198" s="38">
        <v>2</v>
      </c>
      <c r="P198" s="38">
        <v>3</v>
      </c>
      <c r="Q198" s="38">
        <v>4</v>
      </c>
      <c r="R198" s="38">
        <v>5</v>
      </c>
      <c r="S198" s="38">
        <v>6</v>
      </c>
      <c r="T198" s="38">
        <v>7</v>
      </c>
      <c r="U198" s="39">
        <v>8</v>
      </c>
    </row>
    <row r="199" spans="14:21" x14ac:dyDescent="0.25">
      <c r="N199" s="37">
        <v>1</v>
      </c>
      <c r="O199" s="38">
        <v>2</v>
      </c>
      <c r="P199" s="38">
        <v>3</v>
      </c>
      <c r="Q199" s="38">
        <v>4</v>
      </c>
      <c r="R199" s="38">
        <v>5</v>
      </c>
      <c r="S199" s="38">
        <v>6</v>
      </c>
      <c r="T199" s="38">
        <v>7</v>
      </c>
      <c r="U199" s="39">
        <v>8</v>
      </c>
    </row>
    <row r="200" spans="14:21" x14ac:dyDescent="0.25">
      <c r="N200" s="37">
        <v>1</v>
      </c>
      <c r="O200" s="38">
        <v>2</v>
      </c>
      <c r="P200" s="38">
        <v>3</v>
      </c>
      <c r="Q200" s="38">
        <v>4</v>
      </c>
      <c r="R200" s="38">
        <v>5</v>
      </c>
      <c r="S200" s="38">
        <v>6</v>
      </c>
      <c r="T200" s="38">
        <v>7</v>
      </c>
      <c r="U200" s="39">
        <v>8</v>
      </c>
    </row>
    <row r="201" spans="14:21" x14ac:dyDescent="0.25">
      <c r="N201" s="37">
        <v>1</v>
      </c>
      <c r="O201" s="38">
        <v>2</v>
      </c>
      <c r="P201" s="38">
        <v>3</v>
      </c>
      <c r="Q201" s="38">
        <v>4</v>
      </c>
      <c r="R201" s="38">
        <v>5</v>
      </c>
      <c r="S201" s="38">
        <v>6</v>
      </c>
      <c r="T201" s="38">
        <v>7</v>
      </c>
      <c r="U201" s="39">
        <v>8</v>
      </c>
    </row>
    <row r="202" spans="14:21" x14ac:dyDescent="0.25">
      <c r="N202" s="37">
        <v>1</v>
      </c>
      <c r="O202" s="38">
        <v>2</v>
      </c>
      <c r="P202" s="38">
        <v>3</v>
      </c>
      <c r="Q202" s="38">
        <v>4</v>
      </c>
      <c r="R202" s="38">
        <v>5</v>
      </c>
      <c r="S202" s="38">
        <v>6</v>
      </c>
      <c r="T202" s="38">
        <v>7</v>
      </c>
      <c r="U202" s="39">
        <v>8</v>
      </c>
    </row>
    <row r="203" spans="14:21" x14ac:dyDescent="0.25">
      <c r="N203" s="37">
        <v>1</v>
      </c>
      <c r="O203" s="38">
        <v>2</v>
      </c>
      <c r="P203" s="38">
        <v>3</v>
      </c>
      <c r="Q203" s="38">
        <v>4</v>
      </c>
      <c r="R203" s="38">
        <v>5</v>
      </c>
      <c r="S203" s="38">
        <v>6</v>
      </c>
      <c r="T203" s="38">
        <v>7</v>
      </c>
      <c r="U203" s="39">
        <v>8</v>
      </c>
    </row>
    <row r="204" spans="14:21" x14ac:dyDescent="0.25">
      <c r="N204" s="37">
        <v>1</v>
      </c>
      <c r="O204" s="38">
        <v>2</v>
      </c>
      <c r="P204" s="38">
        <v>3</v>
      </c>
      <c r="Q204" s="38">
        <v>4</v>
      </c>
      <c r="R204" s="38">
        <v>5</v>
      </c>
      <c r="S204" s="38">
        <v>6</v>
      </c>
      <c r="T204" s="38">
        <v>7</v>
      </c>
      <c r="U204" s="39">
        <v>8</v>
      </c>
    </row>
    <row r="205" spans="14:21" x14ac:dyDescent="0.25">
      <c r="N205" s="37">
        <v>1</v>
      </c>
      <c r="O205" s="38">
        <v>2</v>
      </c>
      <c r="P205" s="38">
        <v>3</v>
      </c>
      <c r="Q205" s="38">
        <v>4</v>
      </c>
      <c r="R205" s="38">
        <v>5</v>
      </c>
      <c r="S205" s="38">
        <v>6</v>
      </c>
      <c r="T205" s="38">
        <v>7</v>
      </c>
      <c r="U205" s="39">
        <v>8</v>
      </c>
    </row>
    <row r="206" spans="14:21" x14ac:dyDescent="0.25">
      <c r="N206" s="37">
        <v>1</v>
      </c>
      <c r="O206" s="38">
        <v>2</v>
      </c>
      <c r="P206" s="38">
        <v>3</v>
      </c>
      <c r="Q206" s="38">
        <v>4</v>
      </c>
      <c r="R206" s="38">
        <v>5</v>
      </c>
      <c r="S206" s="38">
        <v>6</v>
      </c>
      <c r="T206" s="38">
        <v>7</v>
      </c>
      <c r="U206" s="39">
        <v>8</v>
      </c>
    </row>
    <row r="207" spans="14:21" x14ac:dyDescent="0.25">
      <c r="N207" s="37">
        <v>1</v>
      </c>
      <c r="O207" s="38">
        <v>2</v>
      </c>
      <c r="P207" s="38">
        <v>3</v>
      </c>
      <c r="Q207" s="38">
        <v>4</v>
      </c>
      <c r="R207" s="38">
        <v>5</v>
      </c>
      <c r="S207" s="38">
        <v>6</v>
      </c>
      <c r="T207" s="38">
        <v>7</v>
      </c>
      <c r="U207" s="39">
        <v>8</v>
      </c>
    </row>
    <row r="208" spans="14:21" x14ac:dyDescent="0.25">
      <c r="N208" s="37">
        <v>1</v>
      </c>
      <c r="O208" s="38">
        <v>2</v>
      </c>
      <c r="P208" s="38">
        <v>3</v>
      </c>
      <c r="Q208" s="38">
        <v>4</v>
      </c>
      <c r="R208" s="38">
        <v>5</v>
      </c>
      <c r="S208" s="38">
        <v>6</v>
      </c>
      <c r="T208" s="38">
        <v>7</v>
      </c>
      <c r="U208" s="39">
        <v>8</v>
      </c>
    </row>
    <row r="209" spans="14:21" x14ac:dyDescent="0.25">
      <c r="N209" s="37">
        <v>1</v>
      </c>
      <c r="O209" s="38">
        <v>2</v>
      </c>
      <c r="P209" s="38">
        <v>3</v>
      </c>
      <c r="Q209" s="38">
        <v>4</v>
      </c>
      <c r="R209" s="38">
        <v>5</v>
      </c>
      <c r="S209" s="38">
        <v>6</v>
      </c>
      <c r="T209" s="38">
        <v>7</v>
      </c>
      <c r="U209" s="39">
        <v>8</v>
      </c>
    </row>
    <row r="210" spans="14:21" x14ac:dyDescent="0.25">
      <c r="N210" s="37">
        <v>1</v>
      </c>
      <c r="O210" s="38">
        <v>2</v>
      </c>
      <c r="P210" s="38">
        <v>3</v>
      </c>
      <c r="Q210" s="38">
        <v>4</v>
      </c>
      <c r="R210" s="38">
        <v>5</v>
      </c>
      <c r="S210" s="38">
        <v>6</v>
      </c>
      <c r="T210" s="38">
        <v>7</v>
      </c>
      <c r="U210" s="39">
        <v>8</v>
      </c>
    </row>
    <row r="211" spans="14:21" x14ac:dyDescent="0.25">
      <c r="N211" s="37">
        <v>1</v>
      </c>
      <c r="O211" s="38">
        <v>2</v>
      </c>
      <c r="P211" s="38">
        <v>3</v>
      </c>
      <c r="Q211" s="38">
        <v>4</v>
      </c>
      <c r="R211" s="38">
        <v>5</v>
      </c>
      <c r="S211" s="38">
        <v>6</v>
      </c>
      <c r="T211" s="38">
        <v>7</v>
      </c>
      <c r="U211" s="39">
        <v>8</v>
      </c>
    </row>
    <row r="212" spans="14:21" x14ac:dyDescent="0.25">
      <c r="N212" s="37">
        <v>1</v>
      </c>
      <c r="O212" s="38">
        <v>2</v>
      </c>
      <c r="P212" s="38">
        <v>3</v>
      </c>
      <c r="Q212" s="38">
        <v>4</v>
      </c>
      <c r="R212" s="38">
        <v>5</v>
      </c>
      <c r="S212" s="38">
        <v>6</v>
      </c>
      <c r="T212" s="38">
        <v>7</v>
      </c>
      <c r="U212" s="39">
        <v>8</v>
      </c>
    </row>
    <row r="213" spans="14:21" x14ac:dyDescent="0.25">
      <c r="N213" s="37">
        <v>1</v>
      </c>
      <c r="O213" s="38">
        <v>2</v>
      </c>
      <c r="P213" s="38">
        <v>3</v>
      </c>
      <c r="Q213" s="38">
        <v>4</v>
      </c>
      <c r="R213" s="38">
        <v>5</v>
      </c>
      <c r="S213" s="38">
        <v>6</v>
      </c>
      <c r="T213" s="38">
        <v>7</v>
      </c>
      <c r="U213" s="39">
        <v>8</v>
      </c>
    </row>
    <row r="214" spans="14:21" x14ac:dyDescent="0.25">
      <c r="N214" s="37">
        <v>1</v>
      </c>
      <c r="O214" s="38">
        <v>2</v>
      </c>
      <c r="P214" s="38">
        <v>3</v>
      </c>
      <c r="Q214" s="38">
        <v>4</v>
      </c>
      <c r="R214" s="38">
        <v>5</v>
      </c>
      <c r="S214" s="38">
        <v>6</v>
      </c>
      <c r="T214" s="38">
        <v>7</v>
      </c>
      <c r="U214" s="39">
        <v>8</v>
      </c>
    </row>
    <row r="215" spans="14:21" x14ac:dyDescent="0.25">
      <c r="N215" s="37">
        <v>1</v>
      </c>
      <c r="O215" s="38">
        <v>2</v>
      </c>
      <c r="P215" s="38">
        <v>3</v>
      </c>
      <c r="Q215" s="38">
        <v>4</v>
      </c>
      <c r="R215" s="38">
        <v>5</v>
      </c>
      <c r="S215" s="38">
        <v>6</v>
      </c>
      <c r="T215" s="38">
        <v>7</v>
      </c>
      <c r="U215" s="39">
        <v>8</v>
      </c>
    </row>
    <row r="216" spans="14:21" x14ac:dyDescent="0.25">
      <c r="N216" s="37">
        <v>1</v>
      </c>
      <c r="O216" s="38">
        <v>2</v>
      </c>
      <c r="P216" s="38">
        <v>3</v>
      </c>
      <c r="Q216" s="38">
        <v>4</v>
      </c>
      <c r="R216" s="38">
        <v>5</v>
      </c>
      <c r="S216" s="38">
        <v>6</v>
      </c>
      <c r="T216" s="38">
        <v>7</v>
      </c>
      <c r="U216" s="39">
        <v>8</v>
      </c>
    </row>
    <row r="217" spans="14:21" x14ac:dyDescent="0.25">
      <c r="N217" s="37">
        <v>1</v>
      </c>
      <c r="O217" s="38">
        <v>2</v>
      </c>
      <c r="P217" s="38">
        <v>3</v>
      </c>
      <c r="Q217" s="38">
        <v>4</v>
      </c>
      <c r="R217" s="38">
        <v>5</v>
      </c>
      <c r="S217" s="38">
        <v>6</v>
      </c>
      <c r="T217" s="38">
        <v>7</v>
      </c>
      <c r="U217" s="39">
        <v>8</v>
      </c>
    </row>
    <row r="218" spans="14:21" x14ac:dyDescent="0.25">
      <c r="N218" s="37">
        <v>1</v>
      </c>
      <c r="O218" s="38">
        <v>2</v>
      </c>
      <c r="P218" s="38">
        <v>3</v>
      </c>
      <c r="Q218" s="38">
        <v>4</v>
      </c>
      <c r="R218" s="38">
        <v>5</v>
      </c>
      <c r="S218" s="38">
        <v>6</v>
      </c>
      <c r="T218" s="38">
        <v>7</v>
      </c>
      <c r="U218" s="39">
        <v>8</v>
      </c>
    </row>
    <row r="219" spans="14:21" x14ac:dyDescent="0.25">
      <c r="N219" s="37">
        <v>1</v>
      </c>
      <c r="O219" s="38">
        <v>2</v>
      </c>
      <c r="P219" s="38">
        <v>3</v>
      </c>
      <c r="Q219" s="38">
        <v>4</v>
      </c>
      <c r="R219" s="38">
        <v>5</v>
      </c>
      <c r="S219" s="38">
        <v>6</v>
      </c>
      <c r="T219" s="38">
        <v>7</v>
      </c>
      <c r="U219" s="39">
        <v>8</v>
      </c>
    </row>
    <row r="220" spans="14:21" x14ac:dyDescent="0.25">
      <c r="N220" s="37">
        <v>1</v>
      </c>
      <c r="O220" s="38">
        <v>2</v>
      </c>
      <c r="P220" s="38">
        <v>3</v>
      </c>
      <c r="Q220" s="38">
        <v>4</v>
      </c>
      <c r="R220" s="38">
        <v>5</v>
      </c>
      <c r="S220" s="38">
        <v>6</v>
      </c>
      <c r="T220" s="38">
        <v>7</v>
      </c>
      <c r="U220" s="39">
        <v>8</v>
      </c>
    </row>
    <row r="221" spans="14:21" x14ac:dyDescent="0.25">
      <c r="N221" s="37">
        <v>1</v>
      </c>
      <c r="O221" s="38">
        <v>2</v>
      </c>
      <c r="P221" s="38">
        <v>3</v>
      </c>
      <c r="Q221" s="38">
        <v>4</v>
      </c>
      <c r="R221" s="38">
        <v>5</v>
      </c>
      <c r="S221" s="38">
        <v>6</v>
      </c>
      <c r="T221" s="38">
        <v>7</v>
      </c>
      <c r="U221" s="39">
        <v>8</v>
      </c>
    </row>
    <row r="222" spans="14:21" x14ac:dyDescent="0.25">
      <c r="N222" s="37">
        <v>1</v>
      </c>
      <c r="O222" s="38">
        <v>2</v>
      </c>
      <c r="P222" s="38">
        <v>3</v>
      </c>
      <c r="Q222" s="38">
        <v>4</v>
      </c>
      <c r="R222" s="38">
        <v>5</v>
      </c>
      <c r="S222" s="38">
        <v>6</v>
      </c>
      <c r="T222" s="38">
        <v>7</v>
      </c>
      <c r="U222" s="39">
        <v>8</v>
      </c>
    </row>
    <row r="223" spans="14:21" x14ac:dyDescent="0.25">
      <c r="N223" s="37">
        <v>1</v>
      </c>
      <c r="O223" s="38">
        <v>2</v>
      </c>
      <c r="P223" s="38">
        <v>3</v>
      </c>
      <c r="Q223" s="38">
        <v>4</v>
      </c>
      <c r="R223" s="38">
        <v>5</v>
      </c>
      <c r="S223" s="38">
        <v>6</v>
      </c>
      <c r="T223" s="38">
        <v>7</v>
      </c>
      <c r="U223" s="39">
        <v>8</v>
      </c>
    </row>
    <row r="224" spans="14:21" x14ac:dyDescent="0.25">
      <c r="N224" s="37">
        <v>1</v>
      </c>
      <c r="O224" s="38">
        <v>2</v>
      </c>
      <c r="P224" s="38">
        <v>3</v>
      </c>
      <c r="Q224" s="38">
        <v>4</v>
      </c>
      <c r="R224" s="38">
        <v>5</v>
      </c>
      <c r="S224" s="38">
        <v>6</v>
      </c>
      <c r="T224" s="38">
        <v>7</v>
      </c>
      <c r="U224" s="39">
        <v>8</v>
      </c>
    </row>
    <row r="225" spans="14:21" x14ac:dyDescent="0.25">
      <c r="N225" s="37">
        <v>1</v>
      </c>
      <c r="O225" s="38">
        <v>2</v>
      </c>
      <c r="P225" s="38">
        <v>3</v>
      </c>
      <c r="Q225" s="38">
        <v>4</v>
      </c>
      <c r="R225" s="38">
        <v>5</v>
      </c>
      <c r="S225" s="38">
        <v>6</v>
      </c>
      <c r="T225" s="38">
        <v>7</v>
      </c>
      <c r="U225" s="39">
        <v>8</v>
      </c>
    </row>
    <row r="226" spans="14:21" x14ac:dyDescent="0.25">
      <c r="N226" s="37">
        <v>1</v>
      </c>
      <c r="O226" s="38">
        <v>2</v>
      </c>
      <c r="P226" s="38">
        <v>3</v>
      </c>
      <c r="Q226" s="38">
        <v>4</v>
      </c>
      <c r="R226" s="38">
        <v>5</v>
      </c>
      <c r="S226" s="38">
        <v>6</v>
      </c>
      <c r="T226" s="38">
        <v>7</v>
      </c>
      <c r="U226" s="39">
        <v>8</v>
      </c>
    </row>
    <row r="227" spans="14:21" x14ac:dyDescent="0.25">
      <c r="N227" s="37">
        <v>1</v>
      </c>
      <c r="O227" s="38">
        <v>2</v>
      </c>
      <c r="P227" s="38">
        <v>3</v>
      </c>
      <c r="Q227" s="38">
        <v>4</v>
      </c>
      <c r="R227" s="38">
        <v>5</v>
      </c>
      <c r="S227" s="38">
        <v>6</v>
      </c>
      <c r="T227" s="38">
        <v>7</v>
      </c>
      <c r="U227" s="39">
        <v>8</v>
      </c>
    </row>
    <row r="228" spans="14:21" x14ac:dyDescent="0.25">
      <c r="N228" s="37">
        <v>1</v>
      </c>
      <c r="O228" s="38">
        <v>2</v>
      </c>
      <c r="P228" s="38">
        <v>3</v>
      </c>
      <c r="Q228" s="38">
        <v>4</v>
      </c>
      <c r="R228" s="38">
        <v>5</v>
      </c>
      <c r="S228" s="38">
        <v>6</v>
      </c>
      <c r="T228" s="38">
        <v>7</v>
      </c>
      <c r="U228" s="39">
        <v>8</v>
      </c>
    </row>
    <row r="229" spans="14:21" x14ac:dyDescent="0.25">
      <c r="N229" s="37">
        <v>1</v>
      </c>
      <c r="O229" s="38">
        <v>2</v>
      </c>
      <c r="P229" s="38">
        <v>3</v>
      </c>
      <c r="Q229" s="38">
        <v>4</v>
      </c>
      <c r="R229" s="38">
        <v>5</v>
      </c>
      <c r="S229" s="38">
        <v>6</v>
      </c>
      <c r="T229" s="38">
        <v>7</v>
      </c>
      <c r="U229" s="39">
        <v>8</v>
      </c>
    </row>
    <row r="230" spans="14:21" x14ac:dyDescent="0.25">
      <c r="N230" s="37">
        <v>1</v>
      </c>
      <c r="O230" s="38">
        <v>2</v>
      </c>
      <c r="P230" s="38">
        <v>3</v>
      </c>
      <c r="Q230" s="38">
        <v>4</v>
      </c>
      <c r="R230" s="38">
        <v>5</v>
      </c>
      <c r="S230" s="38">
        <v>6</v>
      </c>
      <c r="T230" s="38">
        <v>7</v>
      </c>
      <c r="U230" s="39">
        <v>8</v>
      </c>
    </row>
    <row r="231" spans="14:21" x14ac:dyDescent="0.25">
      <c r="N231" s="37">
        <v>1</v>
      </c>
      <c r="O231" s="38">
        <v>2</v>
      </c>
      <c r="P231" s="38">
        <v>3</v>
      </c>
      <c r="Q231" s="38">
        <v>4</v>
      </c>
      <c r="R231" s="38">
        <v>5</v>
      </c>
      <c r="S231" s="38">
        <v>6</v>
      </c>
      <c r="T231" s="38">
        <v>7</v>
      </c>
      <c r="U231" s="39">
        <v>8</v>
      </c>
    </row>
    <row r="232" spans="14:21" x14ac:dyDescent="0.25">
      <c r="N232" s="37">
        <v>1</v>
      </c>
      <c r="O232" s="38">
        <v>2</v>
      </c>
      <c r="P232" s="38">
        <v>3</v>
      </c>
      <c r="Q232" s="38">
        <v>4</v>
      </c>
      <c r="R232" s="38">
        <v>5</v>
      </c>
      <c r="S232" s="38">
        <v>6</v>
      </c>
      <c r="T232" s="38">
        <v>7</v>
      </c>
      <c r="U232" s="39">
        <v>8</v>
      </c>
    </row>
    <row r="233" spans="14:21" x14ac:dyDescent="0.25">
      <c r="N233" s="37">
        <v>1</v>
      </c>
      <c r="O233" s="38">
        <v>2</v>
      </c>
      <c r="P233" s="38">
        <v>3</v>
      </c>
      <c r="Q233" s="38">
        <v>4</v>
      </c>
      <c r="R233" s="38">
        <v>5</v>
      </c>
      <c r="S233" s="38">
        <v>6</v>
      </c>
      <c r="T233" s="38">
        <v>7</v>
      </c>
      <c r="U233" s="39">
        <v>8</v>
      </c>
    </row>
    <row r="234" spans="14:21" x14ac:dyDescent="0.25">
      <c r="N234" s="37">
        <v>1</v>
      </c>
      <c r="O234" s="38">
        <v>2</v>
      </c>
      <c r="P234" s="38">
        <v>3</v>
      </c>
      <c r="Q234" s="38">
        <v>4</v>
      </c>
      <c r="R234" s="38">
        <v>5</v>
      </c>
      <c r="S234" s="38">
        <v>6</v>
      </c>
      <c r="T234" s="38">
        <v>7</v>
      </c>
      <c r="U234" s="39">
        <v>8</v>
      </c>
    </row>
    <row r="235" spans="14:21" x14ac:dyDescent="0.25">
      <c r="N235" s="37">
        <v>1</v>
      </c>
      <c r="O235" s="38">
        <v>2</v>
      </c>
      <c r="P235" s="38">
        <v>3</v>
      </c>
      <c r="Q235" s="38">
        <v>4</v>
      </c>
      <c r="R235" s="38">
        <v>5</v>
      </c>
      <c r="S235" s="38">
        <v>6</v>
      </c>
      <c r="T235" s="38">
        <v>7</v>
      </c>
      <c r="U235" s="39">
        <v>8</v>
      </c>
    </row>
    <row r="236" spans="14:21" x14ac:dyDescent="0.25">
      <c r="N236" s="37">
        <v>1</v>
      </c>
      <c r="O236" s="38">
        <v>2</v>
      </c>
      <c r="P236" s="38">
        <v>3</v>
      </c>
      <c r="Q236" s="38">
        <v>4</v>
      </c>
      <c r="R236" s="38">
        <v>5</v>
      </c>
      <c r="S236" s="38">
        <v>6</v>
      </c>
      <c r="T236" s="38">
        <v>7</v>
      </c>
      <c r="U236" s="39">
        <v>8</v>
      </c>
    </row>
    <row r="237" spans="14:21" x14ac:dyDescent="0.25">
      <c r="N237" s="37">
        <v>1</v>
      </c>
      <c r="O237" s="38">
        <v>2</v>
      </c>
      <c r="P237" s="38">
        <v>3</v>
      </c>
      <c r="Q237" s="38">
        <v>4</v>
      </c>
      <c r="R237" s="38">
        <v>5</v>
      </c>
      <c r="S237" s="38">
        <v>6</v>
      </c>
      <c r="T237" s="38">
        <v>7</v>
      </c>
      <c r="U237" s="39">
        <v>8</v>
      </c>
    </row>
    <row r="238" spans="14:21" x14ac:dyDescent="0.25">
      <c r="N238" s="37">
        <v>1</v>
      </c>
      <c r="O238" s="38">
        <v>2</v>
      </c>
      <c r="P238" s="38">
        <v>3</v>
      </c>
      <c r="Q238" s="38">
        <v>4</v>
      </c>
      <c r="R238" s="38">
        <v>5</v>
      </c>
      <c r="S238" s="38">
        <v>6</v>
      </c>
      <c r="T238" s="38">
        <v>7</v>
      </c>
      <c r="U238" s="39">
        <v>8</v>
      </c>
    </row>
    <row r="239" spans="14:21" x14ac:dyDescent="0.25">
      <c r="N239" s="37">
        <v>1</v>
      </c>
      <c r="O239" s="38">
        <v>2</v>
      </c>
      <c r="P239" s="38">
        <v>3</v>
      </c>
      <c r="Q239" s="38">
        <v>4</v>
      </c>
      <c r="R239" s="38">
        <v>5</v>
      </c>
      <c r="S239" s="38">
        <v>6</v>
      </c>
      <c r="T239" s="38">
        <v>7</v>
      </c>
      <c r="U239" s="39">
        <v>8</v>
      </c>
    </row>
    <row r="240" spans="14:21" x14ac:dyDescent="0.25">
      <c r="N240" s="37">
        <v>1</v>
      </c>
      <c r="O240" s="38">
        <v>2</v>
      </c>
      <c r="P240" s="38">
        <v>3</v>
      </c>
      <c r="Q240" s="38">
        <v>4</v>
      </c>
      <c r="R240" s="38">
        <v>5</v>
      </c>
      <c r="S240" s="38">
        <v>6</v>
      </c>
      <c r="T240" s="38">
        <v>7</v>
      </c>
      <c r="U240" s="39">
        <v>8</v>
      </c>
    </row>
    <row r="241" spans="14:21" x14ac:dyDescent="0.25">
      <c r="N241" s="37">
        <v>1</v>
      </c>
      <c r="O241" s="38">
        <v>2</v>
      </c>
      <c r="P241" s="38">
        <v>3</v>
      </c>
      <c r="Q241" s="38">
        <v>4</v>
      </c>
      <c r="R241" s="38">
        <v>5</v>
      </c>
      <c r="S241" s="38">
        <v>6</v>
      </c>
      <c r="T241" s="38">
        <v>7</v>
      </c>
      <c r="U241" s="39">
        <v>8</v>
      </c>
    </row>
    <row r="242" spans="14:21" x14ac:dyDescent="0.25">
      <c r="N242" s="37">
        <v>1</v>
      </c>
      <c r="O242" s="38">
        <v>2</v>
      </c>
      <c r="P242" s="38">
        <v>3</v>
      </c>
      <c r="Q242" s="38">
        <v>4</v>
      </c>
      <c r="R242" s="38">
        <v>5</v>
      </c>
      <c r="S242" s="38">
        <v>6</v>
      </c>
      <c r="T242" s="38">
        <v>7</v>
      </c>
      <c r="U242" s="39">
        <v>8</v>
      </c>
    </row>
    <row r="243" spans="14:21" x14ac:dyDescent="0.25">
      <c r="N243" s="37">
        <v>1</v>
      </c>
      <c r="O243" s="38">
        <v>2</v>
      </c>
      <c r="P243" s="38">
        <v>3</v>
      </c>
      <c r="Q243" s="38">
        <v>4</v>
      </c>
      <c r="R243" s="38">
        <v>5</v>
      </c>
      <c r="S243" s="38">
        <v>6</v>
      </c>
      <c r="T243" s="38">
        <v>7</v>
      </c>
      <c r="U243" s="39">
        <v>8</v>
      </c>
    </row>
    <row r="244" spans="14:21" x14ac:dyDescent="0.25">
      <c r="N244" s="37">
        <v>1</v>
      </c>
      <c r="O244" s="38">
        <v>2</v>
      </c>
      <c r="P244" s="38">
        <v>3</v>
      </c>
      <c r="Q244" s="38">
        <v>4</v>
      </c>
      <c r="R244" s="38">
        <v>5</v>
      </c>
      <c r="S244" s="38">
        <v>6</v>
      </c>
      <c r="T244" s="38">
        <v>7</v>
      </c>
      <c r="U244" s="39">
        <v>8</v>
      </c>
    </row>
    <row r="245" spans="14:21" x14ac:dyDescent="0.25">
      <c r="N245" s="37">
        <v>1</v>
      </c>
      <c r="O245" s="38">
        <v>2</v>
      </c>
      <c r="P245" s="38">
        <v>3</v>
      </c>
      <c r="Q245" s="38">
        <v>4</v>
      </c>
      <c r="R245" s="38">
        <v>5</v>
      </c>
      <c r="S245" s="38">
        <v>6</v>
      </c>
      <c r="T245" s="38">
        <v>7</v>
      </c>
      <c r="U245" s="39">
        <v>8</v>
      </c>
    </row>
    <row r="246" spans="14:21" x14ac:dyDescent="0.25">
      <c r="N246" s="37">
        <v>1</v>
      </c>
      <c r="O246" s="38">
        <v>2</v>
      </c>
      <c r="P246" s="38">
        <v>3</v>
      </c>
      <c r="Q246" s="38">
        <v>4</v>
      </c>
      <c r="R246" s="38">
        <v>5</v>
      </c>
      <c r="S246" s="38">
        <v>6</v>
      </c>
      <c r="T246" s="38">
        <v>7</v>
      </c>
      <c r="U246" s="39">
        <v>8</v>
      </c>
    </row>
    <row r="247" spans="14:21" x14ac:dyDescent="0.25">
      <c r="N247" s="37">
        <v>1</v>
      </c>
      <c r="O247" s="38">
        <v>2</v>
      </c>
      <c r="P247" s="38">
        <v>3</v>
      </c>
      <c r="Q247" s="38">
        <v>4</v>
      </c>
      <c r="R247" s="38">
        <v>5</v>
      </c>
      <c r="S247" s="38">
        <v>6</v>
      </c>
      <c r="T247" s="38">
        <v>7</v>
      </c>
      <c r="U247" s="39">
        <v>8</v>
      </c>
    </row>
    <row r="248" spans="14:21" x14ac:dyDescent="0.25">
      <c r="N248" s="37">
        <v>1</v>
      </c>
      <c r="O248" s="38">
        <v>2</v>
      </c>
      <c r="P248" s="38">
        <v>3</v>
      </c>
      <c r="Q248" s="38">
        <v>4</v>
      </c>
      <c r="R248" s="38">
        <v>5</v>
      </c>
      <c r="S248" s="38">
        <v>6</v>
      </c>
      <c r="T248" s="38">
        <v>7</v>
      </c>
      <c r="U248" s="39">
        <v>8</v>
      </c>
    </row>
    <row r="249" spans="14:21" x14ac:dyDescent="0.25">
      <c r="N249" s="37">
        <v>1</v>
      </c>
      <c r="O249" s="38">
        <v>2</v>
      </c>
      <c r="P249" s="38">
        <v>3</v>
      </c>
      <c r="Q249" s="38">
        <v>4</v>
      </c>
      <c r="R249" s="38">
        <v>5</v>
      </c>
      <c r="S249" s="38">
        <v>6</v>
      </c>
      <c r="T249" s="38">
        <v>7</v>
      </c>
      <c r="U249" s="39">
        <v>8</v>
      </c>
    </row>
    <row r="250" spans="14:21" x14ac:dyDescent="0.25">
      <c r="N250" s="37">
        <v>1</v>
      </c>
      <c r="O250" s="38">
        <v>2</v>
      </c>
      <c r="P250" s="38">
        <v>3</v>
      </c>
      <c r="Q250" s="38">
        <v>4</v>
      </c>
      <c r="R250" s="38">
        <v>5</v>
      </c>
      <c r="S250" s="38">
        <v>6</v>
      </c>
      <c r="T250" s="38">
        <v>7</v>
      </c>
      <c r="U250" s="39">
        <v>8</v>
      </c>
    </row>
    <row r="251" spans="14:21" x14ac:dyDescent="0.25">
      <c r="N251" s="37">
        <v>1</v>
      </c>
      <c r="O251" s="38">
        <v>2</v>
      </c>
      <c r="P251" s="38">
        <v>3</v>
      </c>
      <c r="Q251" s="38">
        <v>4</v>
      </c>
      <c r="R251" s="38">
        <v>5</v>
      </c>
      <c r="S251" s="38">
        <v>6</v>
      </c>
      <c r="T251" s="38">
        <v>7</v>
      </c>
      <c r="U251" s="39">
        <v>8</v>
      </c>
    </row>
    <row r="252" spans="14:21" x14ac:dyDescent="0.25">
      <c r="N252" s="37">
        <v>1</v>
      </c>
      <c r="O252" s="38">
        <v>2</v>
      </c>
      <c r="P252" s="38">
        <v>3</v>
      </c>
      <c r="Q252" s="38">
        <v>4</v>
      </c>
      <c r="R252" s="38">
        <v>5</v>
      </c>
      <c r="S252" s="38">
        <v>6</v>
      </c>
      <c r="T252" s="38">
        <v>7</v>
      </c>
      <c r="U252" s="39">
        <v>8</v>
      </c>
    </row>
    <row r="253" spans="14:21" x14ac:dyDescent="0.25">
      <c r="N253" s="37">
        <v>1</v>
      </c>
      <c r="O253" s="38">
        <v>2</v>
      </c>
      <c r="P253" s="38">
        <v>3</v>
      </c>
      <c r="Q253" s="38">
        <v>4</v>
      </c>
      <c r="R253" s="38">
        <v>5</v>
      </c>
      <c r="S253" s="38">
        <v>6</v>
      </c>
      <c r="T253" s="38">
        <v>7</v>
      </c>
      <c r="U253" s="39">
        <v>8</v>
      </c>
    </row>
    <row r="254" spans="14:21" x14ac:dyDescent="0.25">
      <c r="N254" s="37">
        <v>1</v>
      </c>
      <c r="O254" s="38">
        <v>2</v>
      </c>
      <c r="P254" s="38">
        <v>3</v>
      </c>
      <c r="Q254" s="38">
        <v>4</v>
      </c>
      <c r="R254" s="38">
        <v>5</v>
      </c>
      <c r="S254" s="38">
        <v>6</v>
      </c>
      <c r="T254" s="38">
        <v>7</v>
      </c>
      <c r="U254" s="39">
        <v>8</v>
      </c>
    </row>
    <row r="255" spans="14:21" x14ac:dyDescent="0.25">
      <c r="N255" s="37">
        <v>1</v>
      </c>
      <c r="O255" s="38">
        <v>2</v>
      </c>
      <c r="P255" s="38">
        <v>3</v>
      </c>
      <c r="Q255" s="38">
        <v>4</v>
      </c>
      <c r="R255" s="38">
        <v>5</v>
      </c>
      <c r="S255" s="38">
        <v>6</v>
      </c>
      <c r="T255" s="38">
        <v>7</v>
      </c>
      <c r="U255" s="39">
        <v>8</v>
      </c>
    </row>
    <row r="256" spans="14:21" x14ac:dyDescent="0.25">
      <c r="N256" s="37">
        <v>1</v>
      </c>
      <c r="O256" s="38">
        <v>2</v>
      </c>
      <c r="P256" s="38">
        <v>3</v>
      </c>
      <c r="Q256" s="38">
        <v>4</v>
      </c>
      <c r="R256" s="38">
        <v>5</v>
      </c>
      <c r="S256" s="38">
        <v>6</v>
      </c>
      <c r="T256" s="38">
        <v>7</v>
      </c>
      <c r="U256" s="39">
        <v>8</v>
      </c>
    </row>
    <row r="257" spans="14:21" x14ac:dyDescent="0.25">
      <c r="N257" s="37">
        <v>1</v>
      </c>
      <c r="O257" s="38">
        <v>2</v>
      </c>
      <c r="P257" s="38">
        <v>3</v>
      </c>
      <c r="Q257" s="38">
        <v>4</v>
      </c>
      <c r="R257" s="38">
        <v>5</v>
      </c>
      <c r="S257" s="38">
        <v>6</v>
      </c>
      <c r="T257" s="38">
        <v>7</v>
      </c>
      <c r="U257" s="39">
        <v>8</v>
      </c>
    </row>
    <row r="258" spans="14:21" x14ac:dyDescent="0.25">
      <c r="N258" s="37">
        <v>1</v>
      </c>
      <c r="O258" s="38">
        <v>2</v>
      </c>
      <c r="P258" s="38">
        <v>3</v>
      </c>
      <c r="Q258" s="38">
        <v>4</v>
      </c>
      <c r="R258" s="38">
        <v>5</v>
      </c>
      <c r="S258" s="38">
        <v>6</v>
      </c>
      <c r="T258" s="38">
        <v>7</v>
      </c>
      <c r="U258" s="39">
        <v>8</v>
      </c>
    </row>
    <row r="259" spans="14:21" x14ac:dyDescent="0.25">
      <c r="N259" s="37">
        <v>1</v>
      </c>
      <c r="O259" s="38">
        <v>2</v>
      </c>
      <c r="P259" s="38">
        <v>3</v>
      </c>
      <c r="Q259" s="38">
        <v>4</v>
      </c>
      <c r="R259" s="38">
        <v>5</v>
      </c>
      <c r="S259" s="38">
        <v>6</v>
      </c>
      <c r="T259" s="38">
        <v>7</v>
      </c>
      <c r="U259" s="39">
        <v>8</v>
      </c>
    </row>
    <row r="260" spans="14:21" x14ac:dyDescent="0.25">
      <c r="N260" s="37">
        <v>1</v>
      </c>
      <c r="O260" s="38">
        <v>2</v>
      </c>
      <c r="P260" s="38">
        <v>3</v>
      </c>
      <c r="Q260" s="38">
        <v>4</v>
      </c>
      <c r="R260" s="38">
        <v>5</v>
      </c>
      <c r="S260" s="38">
        <v>6</v>
      </c>
      <c r="T260" s="38">
        <v>7</v>
      </c>
      <c r="U260" s="39">
        <v>8</v>
      </c>
    </row>
    <row r="261" spans="14:21" x14ac:dyDescent="0.25">
      <c r="N261" s="37">
        <v>1</v>
      </c>
      <c r="O261" s="38">
        <v>2</v>
      </c>
      <c r="P261" s="38">
        <v>3</v>
      </c>
      <c r="Q261" s="38">
        <v>4</v>
      </c>
      <c r="R261" s="38">
        <v>5</v>
      </c>
      <c r="S261" s="38">
        <v>6</v>
      </c>
      <c r="T261" s="38">
        <v>7</v>
      </c>
      <c r="U261" s="39">
        <v>8</v>
      </c>
    </row>
    <row r="262" spans="14:21" x14ac:dyDescent="0.25">
      <c r="N262" s="37">
        <v>1</v>
      </c>
      <c r="O262" s="38">
        <v>2</v>
      </c>
      <c r="P262" s="38">
        <v>3</v>
      </c>
      <c r="Q262" s="38">
        <v>4</v>
      </c>
      <c r="R262" s="38">
        <v>5</v>
      </c>
      <c r="S262" s="38">
        <v>6</v>
      </c>
      <c r="T262" s="38">
        <v>7</v>
      </c>
      <c r="U262" s="39">
        <v>8</v>
      </c>
    </row>
    <row r="263" spans="14:21" x14ac:dyDescent="0.25">
      <c r="N263" s="37">
        <v>1</v>
      </c>
      <c r="O263" s="38">
        <v>2</v>
      </c>
      <c r="P263" s="38">
        <v>3</v>
      </c>
      <c r="Q263" s="38">
        <v>4</v>
      </c>
      <c r="R263" s="38">
        <v>5</v>
      </c>
      <c r="S263" s="38">
        <v>6</v>
      </c>
      <c r="T263" s="38">
        <v>7</v>
      </c>
      <c r="U263" s="39">
        <v>8</v>
      </c>
    </row>
    <row r="264" spans="14:21" x14ac:dyDescent="0.25">
      <c r="N264" s="37">
        <v>1</v>
      </c>
      <c r="O264" s="38">
        <v>2</v>
      </c>
      <c r="P264" s="38">
        <v>3</v>
      </c>
      <c r="Q264" s="38">
        <v>4</v>
      </c>
      <c r="R264" s="38">
        <v>5</v>
      </c>
      <c r="S264" s="38">
        <v>6</v>
      </c>
      <c r="T264" s="38">
        <v>7</v>
      </c>
      <c r="U264" s="39">
        <v>8</v>
      </c>
    </row>
    <row r="265" spans="14:21" x14ac:dyDescent="0.25">
      <c r="N265" s="37">
        <v>1</v>
      </c>
      <c r="O265" s="38">
        <v>2</v>
      </c>
      <c r="P265" s="38">
        <v>3</v>
      </c>
      <c r="Q265" s="38">
        <v>4</v>
      </c>
      <c r="R265" s="38">
        <v>5</v>
      </c>
      <c r="S265" s="38">
        <v>6</v>
      </c>
      <c r="T265" s="38">
        <v>7</v>
      </c>
      <c r="U265" s="39">
        <v>8</v>
      </c>
    </row>
    <row r="266" spans="14:21" x14ac:dyDescent="0.25">
      <c r="N266" s="37">
        <v>1</v>
      </c>
      <c r="O266" s="38">
        <v>2</v>
      </c>
      <c r="P266" s="38">
        <v>3</v>
      </c>
      <c r="Q266" s="38">
        <v>4</v>
      </c>
      <c r="R266" s="38">
        <v>5</v>
      </c>
      <c r="S266" s="38">
        <v>6</v>
      </c>
      <c r="T266" s="38">
        <v>7</v>
      </c>
      <c r="U266" s="39">
        <v>8</v>
      </c>
    </row>
    <row r="267" spans="14:21" x14ac:dyDescent="0.25">
      <c r="N267" s="37">
        <v>1</v>
      </c>
      <c r="O267" s="38">
        <v>2</v>
      </c>
      <c r="P267" s="38">
        <v>3</v>
      </c>
      <c r="Q267" s="38">
        <v>4</v>
      </c>
      <c r="R267" s="38">
        <v>5</v>
      </c>
      <c r="S267" s="38">
        <v>6</v>
      </c>
      <c r="T267" s="38">
        <v>7</v>
      </c>
      <c r="U267" s="39">
        <v>8</v>
      </c>
    </row>
    <row r="268" spans="14:21" x14ac:dyDescent="0.25">
      <c r="N268" s="37">
        <v>1</v>
      </c>
      <c r="O268" s="38">
        <v>2</v>
      </c>
      <c r="P268" s="38">
        <v>3</v>
      </c>
      <c r="Q268" s="38">
        <v>4</v>
      </c>
      <c r="R268" s="38">
        <v>5</v>
      </c>
      <c r="S268" s="38">
        <v>6</v>
      </c>
      <c r="T268" s="38">
        <v>7</v>
      </c>
      <c r="U268" s="39">
        <v>8</v>
      </c>
    </row>
    <row r="269" spans="14:21" x14ac:dyDescent="0.25">
      <c r="N269" s="37">
        <v>1</v>
      </c>
      <c r="O269" s="38">
        <v>2</v>
      </c>
      <c r="P269" s="38">
        <v>3</v>
      </c>
      <c r="Q269" s="38">
        <v>4</v>
      </c>
      <c r="R269" s="38">
        <v>5</v>
      </c>
      <c r="S269" s="38">
        <v>6</v>
      </c>
      <c r="T269" s="38">
        <v>7</v>
      </c>
      <c r="U269" s="39">
        <v>8</v>
      </c>
    </row>
    <row r="270" spans="14:21" x14ac:dyDescent="0.25">
      <c r="N270" s="37">
        <v>1</v>
      </c>
      <c r="O270" s="38">
        <v>2</v>
      </c>
      <c r="P270" s="38">
        <v>3</v>
      </c>
      <c r="Q270" s="38">
        <v>4</v>
      </c>
      <c r="R270" s="38">
        <v>5</v>
      </c>
      <c r="S270" s="38">
        <v>6</v>
      </c>
      <c r="T270" s="38">
        <v>7</v>
      </c>
      <c r="U270" s="39">
        <v>8</v>
      </c>
    </row>
    <row r="271" spans="14:21" x14ac:dyDescent="0.25">
      <c r="N271" s="37">
        <v>1</v>
      </c>
      <c r="O271" s="38">
        <v>2</v>
      </c>
      <c r="P271" s="38">
        <v>3</v>
      </c>
      <c r="Q271" s="38">
        <v>4</v>
      </c>
      <c r="R271" s="38">
        <v>5</v>
      </c>
      <c r="S271" s="38">
        <v>6</v>
      </c>
      <c r="T271" s="38">
        <v>7</v>
      </c>
      <c r="U271" s="39">
        <v>8</v>
      </c>
    </row>
    <row r="272" spans="14:21" x14ac:dyDescent="0.25">
      <c r="N272" s="37">
        <v>1</v>
      </c>
      <c r="O272" s="38">
        <v>2</v>
      </c>
      <c r="P272" s="38">
        <v>3</v>
      </c>
      <c r="Q272" s="38">
        <v>4</v>
      </c>
      <c r="R272" s="38">
        <v>5</v>
      </c>
      <c r="S272" s="38">
        <v>6</v>
      </c>
      <c r="T272" s="38">
        <v>7</v>
      </c>
      <c r="U272" s="39">
        <v>8</v>
      </c>
    </row>
    <row r="273" spans="14:21" x14ac:dyDescent="0.25">
      <c r="N273" s="37">
        <v>1</v>
      </c>
      <c r="O273" s="38">
        <v>2</v>
      </c>
      <c r="P273" s="38">
        <v>3</v>
      </c>
      <c r="Q273" s="38">
        <v>4</v>
      </c>
      <c r="R273" s="38">
        <v>5</v>
      </c>
      <c r="S273" s="38">
        <v>6</v>
      </c>
      <c r="T273" s="38">
        <v>7</v>
      </c>
      <c r="U273" s="39">
        <v>8</v>
      </c>
    </row>
    <row r="274" spans="14:21" x14ac:dyDescent="0.25">
      <c r="N274" s="37">
        <v>1</v>
      </c>
      <c r="O274" s="38">
        <v>2</v>
      </c>
      <c r="P274" s="38">
        <v>3</v>
      </c>
      <c r="Q274" s="38">
        <v>4</v>
      </c>
      <c r="R274" s="38">
        <v>5</v>
      </c>
      <c r="S274" s="38">
        <v>6</v>
      </c>
      <c r="T274" s="38">
        <v>7</v>
      </c>
      <c r="U274" s="39">
        <v>8</v>
      </c>
    </row>
    <row r="275" spans="14:21" x14ac:dyDescent="0.25">
      <c r="N275" s="37">
        <v>1</v>
      </c>
      <c r="O275" s="38">
        <v>2</v>
      </c>
      <c r="P275" s="38">
        <v>3</v>
      </c>
      <c r="Q275" s="38">
        <v>4</v>
      </c>
      <c r="R275" s="38">
        <v>5</v>
      </c>
      <c r="S275" s="38">
        <v>6</v>
      </c>
      <c r="T275" s="38">
        <v>7</v>
      </c>
      <c r="U275" s="39">
        <v>8</v>
      </c>
    </row>
    <row r="276" spans="14:21" x14ac:dyDescent="0.25">
      <c r="N276" s="37">
        <v>1</v>
      </c>
      <c r="O276" s="38">
        <v>2</v>
      </c>
      <c r="P276" s="38">
        <v>3</v>
      </c>
      <c r="Q276" s="38">
        <v>4</v>
      </c>
      <c r="R276" s="38">
        <v>5</v>
      </c>
      <c r="S276" s="38">
        <v>6</v>
      </c>
      <c r="T276" s="38">
        <v>7</v>
      </c>
      <c r="U276" s="39">
        <v>8</v>
      </c>
    </row>
    <row r="277" spans="14:21" x14ac:dyDescent="0.25">
      <c r="N277" s="37">
        <v>1</v>
      </c>
      <c r="O277" s="38">
        <v>2</v>
      </c>
      <c r="P277" s="38">
        <v>3</v>
      </c>
      <c r="Q277" s="38">
        <v>4</v>
      </c>
      <c r="R277" s="38">
        <v>5</v>
      </c>
      <c r="S277" s="38">
        <v>6</v>
      </c>
      <c r="T277" s="38">
        <v>7</v>
      </c>
      <c r="U277" s="39">
        <v>8</v>
      </c>
    </row>
    <row r="278" spans="14:21" x14ac:dyDescent="0.25">
      <c r="N278" s="37">
        <v>1</v>
      </c>
      <c r="O278" s="38">
        <v>2</v>
      </c>
      <c r="P278" s="38">
        <v>3</v>
      </c>
      <c r="Q278" s="38">
        <v>4</v>
      </c>
      <c r="R278" s="38">
        <v>5</v>
      </c>
      <c r="S278" s="38">
        <v>6</v>
      </c>
      <c r="T278" s="38">
        <v>7</v>
      </c>
      <c r="U278" s="39">
        <v>8</v>
      </c>
    </row>
    <row r="279" spans="14:21" x14ac:dyDescent="0.25">
      <c r="N279" s="37">
        <v>1</v>
      </c>
      <c r="O279" s="38">
        <v>2</v>
      </c>
      <c r="P279" s="38">
        <v>3</v>
      </c>
      <c r="Q279" s="38">
        <v>4</v>
      </c>
      <c r="R279" s="38">
        <v>5</v>
      </c>
      <c r="S279" s="38">
        <v>6</v>
      </c>
      <c r="T279" s="38">
        <v>7</v>
      </c>
      <c r="U279" s="39">
        <v>8</v>
      </c>
    </row>
    <row r="280" spans="14:21" x14ac:dyDescent="0.25">
      <c r="N280" s="37">
        <v>1</v>
      </c>
      <c r="O280" s="38">
        <v>2</v>
      </c>
      <c r="P280" s="38">
        <v>3</v>
      </c>
      <c r="Q280" s="38">
        <v>4</v>
      </c>
      <c r="R280" s="38">
        <v>5</v>
      </c>
      <c r="S280" s="38">
        <v>6</v>
      </c>
      <c r="T280" s="38">
        <v>7</v>
      </c>
      <c r="U280" s="39">
        <v>8</v>
      </c>
    </row>
    <row r="281" spans="14:21" x14ac:dyDescent="0.25">
      <c r="N281" s="37">
        <v>1</v>
      </c>
      <c r="O281" s="38">
        <v>2</v>
      </c>
      <c r="P281" s="38">
        <v>3</v>
      </c>
      <c r="Q281" s="38">
        <v>4</v>
      </c>
      <c r="R281" s="38">
        <v>5</v>
      </c>
      <c r="S281" s="38">
        <v>6</v>
      </c>
      <c r="T281" s="38">
        <v>7</v>
      </c>
      <c r="U281" s="39">
        <v>8</v>
      </c>
    </row>
    <row r="282" spans="14:21" x14ac:dyDescent="0.25">
      <c r="N282" s="37">
        <v>1</v>
      </c>
      <c r="O282" s="38">
        <v>2</v>
      </c>
      <c r="P282" s="38">
        <v>3</v>
      </c>
      <c r="Q282" s="38">
        <v>4</v>
      </c>
      <c r="R282" s="38">
        <v>5</v>
      </c>
      <c r="S282" s="38">
        <v>6</v>
      </c>
      <c r="T282" s="38">
        <v>7</v>
      </c>
      <c r="U282" s="39">
        <v>8</v>
      </c>
    </row>
    <row r="283" spans="14:21" x14ac:dyDescent="0.25">
      <c r="N283" s="37">
        <v>1</v>
      </c>
      <c r="O283" s="38">
        <v>2</v>
      </c>
      <c r="P283" s="38">
        <v>3</v>
      </c>
      <c r="Q283" s="38">
        <v>4</v>
      </c>
      <c r="R283" s="38">
        <v>5</v>
      </c>
      <c r="S283" s="38">
        <v>6</v>
      </c>
      <c r="T283" s="38">
        <v>7</v>
      </c>
      <c r="U283" s="39">
        <v>8</v>
      </c>
    </row>
    <row r="284" spans="14:21" x14ac:dyDescent="0.25">
      <c r="N284" s="37">
        <v>1</v>
      </c>
      <c r="O284" s="38">
        <v>2</v>
      </c>
      <c r="P284" s="38">
        <v>3</v>
      </c>
      <c r="Q284" s="38">
        <v>4</v>
      </c>
      <c r="R284" s="38">
        <v>5</v>
      </c>
      <c r="S284" s="38">
        <v>6</v>
      </c>
      <c r="T284" s="38">
        <v>7</v>
      </c>
      <c r="U284" s="39">
        <v>8</v>
      </c>
    </row>
    <row r="285" spans="14:21" x14ac:dyDescent="0.25">
      <c r="N285" s="37">
        <v>1</v>
      </c>
      <c r="O285" s="38">
        <v>2</v>
      </c>
      <c r="P285" s="38">
        <v>3</v>
      </c>
      <c r="Q285" s="38">
        <v>4</v>
      </c>
      <c r="R285" s="38">
        <v>5</v>
      </c>
      <c r="S285" s="38">
        <v>6</v>
      </c>
      <c r="T285" s="38">
        <v>7</v>
      </c>
      <c r="U285" s="39">
        <v>8</v>
      </c>
    </row>
    <row r="286" spans="14:21" x14ac:dyDescent="0.25">
      <c r="N286" s="37">
        <v>1</v>
      </c>
      <c r="O286" s="38">
        <v>2</v>
      </c>
      <c r="P286" s="38">
        <v>3</v>
      </c>
      <c r="Q286" s="38">
        <v>4</v>
      </c>
      <c r="R286" s="38">
        <v>5</v>
      </c>
      <c r="S286" s="38">
        <v>6</v>
      </c>
      <c r="T286" s="38">
        <v>7</v>
      </c>
      <c r="U286" s="39">
        <v>8</v>
      </c>
    </row>
    <row r="287" spans="14:21" x14ac:dyDescent="0.25">
      <c r="N287" s="37">
        <v>1</v>
      </c>
      <c r="O287" s="38">
        <v>2</v>
      </c>
      <c r="P287" s="38">
        <v>3</v>
      </c>
      <c r="Q287" s="38">
        <v>4</v>
      </c>
      <c r="R287" s="38">
        <v>5</v>
      </c>
      <c r="S287" s="38">
        <v>6</v>
      </c>
      <c r="T287" s="38">
        <v>7</v>
      </c>
      <c r="U287" s="39">
        <v>8</v>
      </c>
    </row>
    <row r="288" spans="14:21" x14ac:dyDescent="0.25">
      <c r="N288" s="37">
        <v>1</v>
      </c>
      <c r="O288" s="38">
        <v>2</v>
      </c>
      <c r="P288" s="38">
        <v>3</v>
      </c>
      <c r="Q288" s="38">
        <v>4</v>
      </c>
      <c r="R288" s="38">
        <v>5</v>
      </c>
      <c r="S288" s="38">
        <v>6</v>
      </c>
      <c r="T288" s="38">
        <v>7</v>
      </c>
      <c r="U288" s="39">
        <v>8</v>
      </c>
    </row>
    <row r="289" spans="14:21" x14ac:dyDescent="0.25">
      <c r="N289" s="37">
        <v>1</v>
      </c>
      <c r="O289" s="38">
        <v>2</v>
      </c>
      <c r="P289" s="38">
        <v>3</v>
      </c>
      <c r="Q289" s="38">
        <v>4</v>
      </c>
      <c r="R289" s="38">
        <v>5</v>
      </c>
      <c r="S289" s="38">
        <v>6</v>
      </c>
      <c r="T289" s="38">
        <v>7</v>
      </c>
      <c r="U289" s="39">
        <v>8</v>
      </c>
    </row>
    <row r="290" spans="14:21" x14ac:dyDescent="0.25">
      <c r="N290" s="37">
        <v>1</v>
      </c>
      <c r="O290" s="38">
        <v>2</v>
      </c>
      <c r="P290" s="38">
        <v>3</v>
      </c>
      <c r="Q290" s="38">
        <v>4</v>
      </c>
      <c r="R290" s="38">
        <v>5</v>
      </c>
      <c r="S290" s="38">
        <v>6</v>
      </c>
      <c r="T290" s="38">
        <v>7</v>
      </c>
      <c r="U290" s="39">
        <v>8</v>
      </c>
    </row>
    <row r="291" spans="14:21" x14ac:dyDescent="0.25">
      <c r="N291" s="37">
        <v>1</v>
      </c>
      <c r="O291" s="38">
        <v>2</v>
      </c>
      <c r="P291" s="38">
        <v>3</v>
      </c>
      <c r="Q291" s="38">
        <v>4</v>
      </c>
      <c r="R291" s="38">
        <v>5</v>
      </c>
      <c r="S291" s="38">
        <v>6</v>
      </c>
      <c r="T291" s="38">
        <v>7</v>
      </c>
      <c r="U291" s="39">
        <v>8</v>
      </c>
    </row>
    <row r="292" spans="14:21" x14ac:dyDescent="0.25">
      <c r="N292" s="37">
        <v>1</v>
      </c>
      <c r="O292" s="38">
        <v>2</v>
      </c>
      <c r="P292" s="38">
        <v>3</v>
      </c>
      <c r="Q292" s="38">
        <v>4</v>
      </c>
      <c r="R292" s="38">
        <v>5</v>
      </c>
      <c r="S292" s="38">
        <v>6</v>
      </c>
      <c r="T292" s="38">
        <v>7</v>
      </c>
      <c r="U292" s="39">
        <v>8</v>
      </c>
    </row>
    <row r="293" spans="14:21" x14ac:dyDescent="0.25">
      <c r="N293" s="37">
        <v>1</v>
      </c>
      <c r="O293" s="38">
        <v>2</v>
      </c>
      <c r="P293" s="38">
        <v>3</v>
      </c>
      <c r="Q293" s="38">
        <v>4</v>
      </c>
      <c r="R293" s="38">
        <v>5</v>
      </c>
      <c r="S293" s="38">
        <v>6</v>
      </c>
      <c r="T293" s="38">
        <v>7</v>
      </c>
      <c r="U293" s="39">
        <v>8</v>
      </c>
    </row>
    <row r="294" spans="14:21" x14ac:dyDescent="0.25">
      <c r="N294" s="37">
        <v>1</v>
      </c>
      <c r="O294" s="38">
        <v>2</v>
      </c>
      <c r="P294" s="38">
        <v>3</v>
      </c>
      <c r="Q294" s="38">
        <v>4</v>
      </c>
      <c r="R294" s="38">
        <v>5</v>
      </c>
      <c r="S294" s="38">
        <v>6</v>
      </c>
      <c r="T294" s="38">
        <v>7</v>
      </c>
      <c r="U294" s="39">
        <v>8</v>
      </c>
    </row>
    <row r="295" spans="14:21" x14ac:dyDescent="0.25">
      <c r="N295" s="37">
        <v>1</v>
      </c>
      <c r="O295" s="38">
        <v>2</v>
      </c>
      <c r="P295" s="38">
        <v>3</v>
      </c>
      <c r="Q295" s="38">
        <v>4</v>
      </c>
      <c r="R295" s="38">
        <v>5</v>
      </c>
      <c r="S295" s="38">
        <v>6</v>
      </c>
      <c r="T295" s="38">
        <v>7</v>
      </c>
      <c r="U295" s="39">
        <v>8</v>
      </c>
    </row>
    <row r="296" spans="14:21" x14ac:dyDescent="0.25">
      <c r="N296" s="37">
        <v>1</v>
      </c>
      <c r="O296" s="38">
        <v>2</v>
      </c>
      <c r="P296" s="38">
        <v>3</v>
      </c>
      <c r="Q296" s="38">
        <v>4</v>
      </c>
      <c r="R296" s="38">
        <v>5</v>
      </c>
      <c r="S296" s="38">
        <v>6</v>
      </c>
      <c r="T296" s="38">
        <v>7</v>
      </c>
      <c r="U296" s="39">
        <v>8</v>
      </c>
    </row>
    <row r="297" spans="14:21" x14ac:dyDescent="0.25">
      <c r="N297" s="37">
        <v>1</v>
      </c>
      <c r="O297" s="38">
        <v>2</v>
      </c>
      <c r="P297" s="38">
        <v>3</v>
      </c>
      <c r="Q297" s="38">
        <v>4</v>
      </c>
      <c r="R297" s="38">
        <v>5</v>
      </c>
      <c r="S297" s="38">
        <v>6</v>
      </c>
      <c r="T297" s="38">
        <v>7</v>
      </c>
      <c r="U297" s="39">
        <v>8</v>
      </c>
    </row>
    <row r="298" spans="14:21" x14ac:dyDescent="0.25">
      <c r="N298" s="37">
        <v>1</v>
      </c>
      <c r="O298" s="38">
        <v>2</v>
      </c>
      <c r="P298" s="38">
        <v>3</v>
      </c>
      <c r="Q298" s="38">
        <v>4</v>
      </c>
      <c r="R298" s="38">
        <v>5</v>
      </c>
      <c r="S298" s="38">
        <v>6</v>
      </c>
      <c r="T298" s="38">
        <v>7</v>
      </c>
      <c r="U298" s="39">
        <v>8</v>
      </c>
    </row>
    <row r="299" spans="14:21" x14ac:dyDescent="0.25">
      <c r="N299" s="37">
        <v>1</v>
      </c>
      <c r="O299" s="38">
        <v>2</v>
      </c>
      <c r="P299" s="38">
        <v>3</v>
      </c>
      <c r="Q299" s="38">
        <v>4</v>
      </c>
      <c r="R299" s="38">
        <v>5</v>
      </c>
      <c r="S299" s="38">
        <v>6</v>
      </c>
      <c r="T299" s="38">
        <v>7</v>
      </c>
      <c r="U299" s="39">
        <v>8</v>
      </c>
    </row>
    <row r="300" spans="14:21" x14ac:dyDescent="0.25">
      <c r="N300" s="37">
        <v>1</v>
      </c>
      <c r="O300" s="38">
        <v>2</v>
      </c>
      <c r="P300" s="38">
        <v>3</v>
      </c>
      <c r="Q300" s="38">
        <v>4</v>
      </c>
      <c r="R300" s="38">
        <v>5</v>
      </c>
      <c r="S300" s="38">
        <v>6</v>
      </c>
      <c r="T300" s="38">
        <v>7</v>
      </c>
      <c r="U300" s="39">
        <v>8</v>
      </c>
    </row>
    <row r="301" spans="14:21" x14ac:dyDescent="0.25">
      <c r="N301" s="37">
        <v>1</v>
      </c>
      <c r="O301" s="38">
        <v>2</v>
      </c>
      <c r="P301" s="38">
        <v>3</v>
      </c>
      <c r="Q301" s="38">
        <v>4</v>
      </c>
      <c r="R301" s="38">
        <v>5</v>
      </c>
      <c r="S301" s="38">
        <v>6</v>
      </c>
      <c r="T301" s="38">
        <v>7</v>
      </c>
      <c r="U301" s="39">
        <v>8</v>
      </c>
    </row>
    <row r="302" spans="14:21" x14ac:dyDescent="0.25">
      <c r="N302" s="37">
        <v>1</v>
      </c>
      <c r="O302" s="38">
        <v>2</v>
      </c>
      <c r="P302" s="38">
        <v>3</v>
      </c>
      <c r="Q302" s="38">
        <v>4</v>
      </c>
      <c r="R302" s="38">
        <v>5</v>
      </c>
      <c r="S302" s="38">
        <v>6</v>
      </c>
      <c r="T302" s="38">
        <v>7</v>
      </c>
      <c r="U302" s="39">
        <v>8</v>
      </c>
    </row>
    <row r="303" spans="14:21" x14ac:dyDescent="0.25">
      <c r="N303" s="37">
        <v>1</v>
      </c>
      <c r="O303" s="38">
        <v>2</v>
      </c>
      <c r="P303" s="38">
        <v>3</v>
      </c>
      <c r="Q303" s="38">
        <v>4</v>
      </c>
      <c r="R303" s="38">
        <v>5</v>
      </c>
      <c r="S303" s="38">
        <v>6</v>
      </c>
      <c r="T303" s="38">
        <v>7</v>
      </c>
      <c r="U303" s="39">
        <v>8</v>
      </c>
    </row>
    <row r="304" spans="14:21" x14ac:dyDescent="0.25">
      <c r="N304" s="37">
        <v>1</v>
      </c>
      <c r="O304" s="38">
        <v>2</v>
      </c>
      <c r="P304" s="38">
        <v>3</v>
      </c>
      <c r="Q304" s="38">
        <v>4</v>
      </c>
      <c r="R304" s="38">
        <v>5</v>
      </c>
      <c r="S304" s="38">
        <v>6</v>
      </c>
      <c r="T304" s="38">
        <v>7</v>
      </c>
      <c r="U304" s="39">
        <v>8</v>
      </c>
    </row>
    <row r="305" spans="14:21" x14ac:dyDescent="0.25">
      <c r="N305" s="37">
        <v>1</v>
      </c>
      <c r="O305" s="38">
        <v>2</v>
      </c>
      <c r="P305" s="38">
        <v>3</v>
      </c>
      <c r="Q305" s="38">
        <v>4</v>
      </c>
      <c r="R305" s="38">
        <v>5</v>
      </c>
      <c r="S305" s="38">
        <v>6</v>
      </c>
      <c r="T305" s="38">
        <v>7</v>
      </c>
      <c r="U305" s="39">
        <v>8</v>
      </c>
    </row>
    <row r="306" spans="14:21" x14ac:dyDescent="0.25">
      <c r="N306" s="37">
        <v>1</v>
      </c>
      <c r="O306" s="38">
        <v>2</v>
      </c>
      <c r="P306" s="38">
        <v>3</v>
      </c>
      <c r="Q306" s="38">
        <v>4</v>
      </c>
      <c r="R306" s="38">
        <v>5</v>
      </c>
      <c r="S306" s="38">
        <v>6</v>
      </c>
      <c r="T306" s="38">
        <v>7</v>
      </c>
      <c r="U306" s="39">
        <v>8</v>
      </c>
    </row>
    <row r="307" spans="14:21" x14ac:dyDescent="0.25">
      <c r="N307" s="37">
        <v>1</v>
      </c>
      <c r="O307" s="38">
        <v>2</v>
      </c>
      <c r="P307" s="38">
        <v>3</v>
      </c>
      <c r="Q307" s="38">
        <v>4</v>
      </c>
      <c r="R307" s="38">
        <v>5</v>
      </c>
      <c r="S307" s="38">
        <v>6</v>
      </c>
      <c r="T307" s="38">
        <v>7</v>
      </c>
      <c r="U307" s="39">
        <v>8</v>
      </c>
    </row>
    <row r="308" spans="14:21" x14ac:dyDescent="0.25">
      <c r="N308" s="37">
        <v>1</v>
      </c>
      <c r="O308" s="38">
        <v>2</v>
      </c>
      <c r="P308" s="38">
        <v>3</v>
      </c>
      <c r="Q308" s="38">
        <v>4</v>
      </c>
      <c r="R308" s="38">
        <v>5</v>
      </c>
      <c r="S308" s="38">
        <v>6</v>
      </c>
      <c r="T308" s="38">
        <v>7</v>
      </c>
      <c r="U308" s="39">
        <v>8</v>
      </c>
    </row>
    <row r="309" spans="14:21" x14ac:dyDescent="0.25">
      <c r="N309" s="37">
        <v>1</v>
      </c>
      <c r="O309" s="38">
        <v>2</v>
      </c>
      <c r="P309" s="38">
        <v>3</v>
      </c>
      <c r="Q309" s="38">
        <v>4</v>
      </c>
      <c r="R309" s="38">
        <v>5</v>
      </c>
      <c r="S309" s="38">
        <v>6</v>
      </c>
      <c r="T309" s="38">
        <v>7</v>
      </c>
      <c r="U309" s="39">
        <v>8</v>
      </c>
    </row>
    <row r="310" spans="14:21" x14ac:dyDescent="0.25">
      <c r="N310" s="37">
        <v>1</v>
      </c>
      <c r="O310" s="38">
        <v>2</v>
      </c>
      <c r="P310" s="38">
        <v>3</v>
      </c>
      <c r="Q310" s="38">
        <v>4</v>
      </c>
      <c r="R310" s="38">
        <v>5</v>
      </c>
      <c r="S310" s="38">
        <v>6</v>
      </c>
      <c r="T310" s="38">
        <v>7</v>
      </c>
      <c r="U310" s="39">
        <v>8</v>
      </c>
    </row>
    <row r="311" spans="14:21" x14ac:dyDescent="0.25">
      <c r="N311" s="37">
        <v>1</v>
      </c>
      <c r="O311" s="38">
        <v>2</v>
      </c>
      <c r="P311" s="38">
        <v>3</v>
      </c>
      <c r="Q311" s="38">
        <v>4</v>
      </c>
      <c r="R311" s="38">
        <v>5</v>
      </c>
      <c r="S311" s="38">
        <v>6</v>
      </c>
      <c r="T311" s="38">
        <v>7</v>
      </c>
      <c r="U311" s="39">
        <v>8</v>
      </c>
    </row>
    <row r="312" spans="14:21" x14ac:dyDescent="0.25">
      <c r="N312" s="37">
        <v>1</v>
      </c>
      <c r="O312" s="38">
        <v>2</v>
      </c>
      <c r="P312" s="38">
        <v>3</v>
      </c>
      <c r="Q312" s="38">
        <v>4</v>
      </c>
      <c r="R312" s="38">
        <v>5</v>
      </c>
      <c r="S312" s="38">
        <v>6</v>
      </c>
      <c r="T312" s="38">
        <v>7</v>
      </c>
      <c r="U312" s="39">
        <v>8</v>
      </c>
    </row>
    <row r="313" spans="14:21" x14ac:dyDescent="0.25">
      <c r="N313" s="37">
        <v>1</v>
      </c>
      <c r="O313" s="38">
        <v>2</v>
      </c>
      <c r="P313" s="38">
        <v>3</v>
      </c>
      <c r="Q313" s="38">
        <v>4</v>
      </c>
      <c r="R313" s="38">
        <v>5</v>
      </c>
      <c r="S313" s="38">
        <v>6</v>
      </c>
      <c r="T313" s="38">
        <v>7</v>
      </c>
      <c r="U313" s="39">
        <v>8</v>
      </c>
    </row>
    <row r="314" spans="14:21" x14ac:dyDescent="0.25">
      <c r="N314" s="37">
        <v>1</v>
      </c>
      <c r="O314" s="38">
        <v>2</v>
      </c>
      <c r="P314" s="38">
        <v>3</v>
      </c>
      <c r="Q314" s="38">
        <v>4</v>
      </c>
      <c r="R314" s="38">
        <v>5</v>
      </c>
      <c r="S314" s="38">
        <v>6</v>
      </c>
      <c r="T314" s="38">
        <v>7</v>
      </c>
      <c r="U314" s="39">
        <v>8</v>
      </c>
    </row>
    <row r="315" spans="14:21" x14ac:dyDescent="0.25">
      <c r="N315" s="37">
        <v>1</v>
      </c>
      <c r="O315" s="38">
        <v>2</v>
      </c>
      <c r="P315" s="38">
        <v>3</v>
      </c>
      <c r="Q315" s="38">
        <v>4</v>
      </c>
      <c r="R315" s="38">
        <v>5</v>
      </c>
      <c r="S315" s="38">
        <v>6</v>
      </c>
      <c r="T315" s="38">
        <v>7</v>
      </c>
      <c r="U315" s="39">
        <v>8</v>
      </c>
    </row>
    <row r="316" spans="14:21" x14ac:dyDescent="0.25">
      <c r="N316" s="37">
        <v>1</v>
      </c>
      <c r="O316" s="38">
        <v>2</v>
      </c>
      <c r="P316" s="38">
        <v>3</v>
      </c>
      <c r="Q316" s="38">
        <v>4</v>
      </c>
      <c r="R316" s="38">
        <v>5</v>
      </c>
      <c r="S316" s="38">
        <v>6</v>
      </c>
      <c r="T316" s="38">
        <v>7</v>
      </c>
      <c r="U316" s="39">
        <v>8</v>
      </c>
    </row>
    <row r="317" spans="14:21" x14ac:dyDescent="0.25">
      <c r="N317" s="37">
        <v>1</v>
      </c>
      <c r="O317" s="38">
        <v>2</v>
      </c>
      <c r="P317" s="38">
        <v>3</v>
      </c>
      <c r="Q317" s="38">
        <v>4</v>
      </c>
      <c r="R317" s="38">
        <v>5</v>
      </c>
      <c r="S317" s="38">
        <v>6</v>
      </c>
      <c r="T317" s="38">
        <v>7</v>
      </c>
      <c r="U317" s="39">
        <v>8</v>
      </c>
    </row>
    <row r="318" spans="14:21" x14ac:dyDescent="0.25">
      <c r="N318" s="37">
        <v>1</v>
      </c>
      <c r="O318" s="38">
        <v>2</v>
      </c>
      <c r="P318" s="38">
        <v>3</v>
      </c>
      <c r="Q318" s="38">
        <v>4</v>
      </c>
      <c r="R318" s="38">
        <v>5</v>
      </c>
      <c r="S318" s="38">
        <v>6</v>
      </c>
      <c r="T318" s="38">
        <v>7</v>
      </c>
      <c r="U318" s="39">
        <v>8</v>
      </c>
    </row>
    <row r="319" spans="14:21" x14ac:dyDescent="0.25">
      <c r="N319" s="37">
        <v>1</v>
      </c>
      <c r="O319" s="38">
        <v>2</v>
      </c>
      <c r="P319" s="38">
        <v>3</v>
      </c>
      <c r="Q319" s="38">
        <v>4</v>
      </c>
      <c r="R319" s="38">
        <v>5</v>
      </c>
      <c r="S319" s="38">
        <v>6</v>
      </c>
      <c r="T319" s="38">
        <v>7</v>
      </c>
      <c r="U319" s="39">
        <v>8</v>
      </c>
    </row>
    <row r="320" spans="14:21" x14ac:dyDescent="0.25">
      <c r="N320" s="37">
        <v>1</v>
      </c>
      <c r="O320" s="38">
        <v>2</v>
      </c>
      <c r="P320" s="38">
        <v>3</v>
      </c>
      <c r="Q320" s="38">
        <v>4</v>
      </c>
      <c r="R320" s="38">
        <v>5</v>
      </c>
      <c r="S320" s="38">
        <v>6</v>
      </c>
      <c r="T320" s="38">
        <v>7</v>
      </c>
      <c r="U320" s="39">
        <v>8</v>
      </c>
    </row>
    <row r="321" spans="14:21" x14ac:dyDescent="0.25">
      <c r="N321" s="37">
        <v>1</v>
      </c>
      <c r="O321" s="38">
        <v>2</v>
      </c>
      <c r="P321" s="38">
        <v>3</v>
      </c>
      <c r="Q321" s="38">
        <v>4</v>
      </c>
      <c r="R321" s="38">
        <v>5</v>
      </c>
      <c r="S321" s="38">
        <v>6</v>
      </c>
      <c r="T321" s="38">
        <v>7</v>
      </c>
      <c r="U321" s="39">
        <v>8</v>
      </c>
    </row>
    <row r="322" spans="14:21" x14ac:dyDescent="0.25">
      <c r="N322" s="37">
        <v>1</v>
      </c>
      <c r="O322" s="38">
        <v>2</v>
      </c>
      <c r="P322" s="38">
        <v>3</v>
      </c>
      <c r="Q322" s="38">
        <v>4</v>
      </c>
      <c r="R322" s="38">
        <v>5</v>
      </c>
      <c r="S322" s="38">
        <v>6</v>
      </c>
      <c r="T322" s="38">
        <v>7</v>
      </c>
      <c r="U322" s="39">
        <v>8</v>
      </c>
    </row>
    <row r="323" spans="14:21" x14ac:dyDescent="0.25">
      <c r="N323" s="37">
        <v>1</v>
      </c>
      <c r="O323" s="38">
        <v>2</v>
      </c>
      <c r="P323" s="38">
        <v>3</v>
      </c>
      <c r="Q323" s="38">
        <v>4</v>
      </c>
      <c r="R323" s="38">
        <v>5</v>
      </c>
      <c r="S323" s="38">
        <v>6</v>
      </c>
      <c r="T323" s="38">
        <v>7</v>
      </c>
      <c r="U323" s="39">
        <v>8</v>
      </c>
    </row>
    <row r="324" spans="14:21" x14ac:dyDescent="0.25">
      <c r="N324" s="37">
        <v>1</v>
      </c>
      <c r="O324" s="38">
        <v>2</v>
      </c>
      <c r="P324" s="38">
        <v>3</v>
      </c>
      <c r="Q324" s="38">
        <v>4</v>
      </c>
      <c r="R324" s="38">
        <v>5</v>
      </c>
      <c r="S324" s="38">
        <v>6</v>
      </c>
      <c r="T324" s="38">
        <v>7</v>
      </c>
      <c r="U324" s="39">
        <v>8</v>
      </c>
    </row>
    <row r="325" spans="14:21" x14ac:dyDescent="0.25">
      <c r="N325" s="37">
        <v>1</v>
      </c>
      <c r="O325" s="38">
        <v>2</v>
      </c>
      <c r="P325" s="38">
        <v>3</v>
      </c>
      <c r="Q325" s="38">
        <v>4</v>
      </c>
      <c r="R325" s="38">
        <v>5</v>
      </c>
      <c r="S325" s="38">
        <v>6</v>
      </c>
      <c r="T325" s="38">
        <v>7</v>
      </c>
      <c r="U325" s="39">
        <v>8</v>
      </c>
    </row>
    <row r="326" spans="14:21" x14ac:dyDescent="0.25">
      <c r="N326" s="37">
        <v>1</v>
      </c>
      <c r="O326" s="38">
        <v>2</v>
      </c>
      <c r="P326" s="38">
        <v>3</v>
      </c>
      <c r="Q326" s="38">
        <v>4</v>
      </c>
      <c r="R326" s="38">
        <v>5</v>
      </c>
      <c r="S326" s="38">
        <v>6</v>
      </c>
      <c r="T326" s="38">
        <v>7</v>
      </c>
      <c r="U326" s="39">
        <v>8</v>
      </c>
    </row>
    <row r="327" spans="14:21" x14ac:dyDescent="0.25">
      <c r="N327" s="37">
        <v>1</v>
      </c>
      <c r="O327" s="38">
        <v>2</v>
      </c>
      <c r="P327" s="38">
        <v>3</v>
      </c>
      <c r="Q327" s="38">
        <v>4</v>
      </c>
      <c r="R327" s="38">
        <v>5</v>
      </c>
      <c r="S327" s="38">
        <v>6</v>
      </c>
      <c r="T327" s="38">
        <v>7</v>
      </c>
      <c r="U327" s="39">
        <v>8</v>
      </c>
    </row>
    <row r="328" spans="14:21" x14ac:dyDescent="0.25">
      <c r="N328" s="37">
        <v>1</v>
      </c>
      <c r="O328" s="38">
        <v>2</v>
      </c>
      <c r="P328" s="38">
        <v>3</v>
      </c>
      <c r="Q328" s="38">
        <v>4</v>
      </c>
      <c r="R328" s="38">
        <v>5</v>
      </c>
      <c r="S328" s="38">
        <v>6</v>
      </c>
      <c r="T328" s="38">
        <v>7</v>
      </c>
      <c r="U328" s="39">
        <v>8</v>
      </c>
    </row>
    <row r="329" spans="14:21" x14ac:dyDescent="0.25">
      <c r="N329" s="37">
        <v>1</v>
      </c>
      <c r="O329" s="38">
        <v>2</v>
      </c>
      <c r="P329" s="38">
        <v>3</v>
      </c>
      <c r="Q329" s="38">
        <v>4</v>
      </c>
      <c r="R329" s="38">
        <v>5</v>
      </c>
      <c r="S329" s="38">
        <v>6</v>
      </c>
      <c r="T329" s="38">
        <v>7</v>
      </c>
      <c r="U329" s="39">
        <v>8</v>
      </c>
    </row>
    <row r="330" spans="14:21" x14ac:dyDescent="0.25">
      <c r="N330" s="37">
        <v>1</v>
      </c>
      <c r="O330" s="38">
        <v>2</v>
      </c>
      <c r="P330" s="38">
        <v>3</v>
      </c>
      <c r="Q330" s="38">
        <v>4</v>
      </c>
      <c r="R330" s="38">
        <v>5</v>
      </c>
      <c r="S330" s="38">
        <v>6</v>
      </c>
      <c r="T330" s="38">
        <v>7</v>
      </c>
      <c r="U330" s="39">
        <v>8</v>
      </c>
    </row>
    <row r="331" spans="14:21" x14ac:dyDescent="0.25">
      <c r="N331" s="37">
        <v>1</v>
      </c>
      <c r="O331" s="38">
        <v>2</v>
      </c>
      <c r="P331" s="38">
        <v>3</v>
      </c>
      <c r="Q331" s="38">
        <v>4</v>
      </c>
      <c r="R331" s="38">
        <v>5</v>
      </c>
      <c r="S331" s="38">
        <v>6</v>
      </c>
      <c r="T331" s="38">
        <v>7</v>
      </c>
      <c r="U331" s="39">
        <v>8</v>
      </c>
    </row>
    <row r="332" spans="14:21" x14ac:dyDescent="0.25">
      <c r="N332" s="37">
        <v>1</v>
      </c>
      <c r="O332" s="38">
        <v>2</v>
      </c>
      <c r="P332" s="38">
        <v>3</v>
      </c>
      <c r="Q332" s="38">
        <v>4</v>
      </c>
      <c r="R332" s="38">
        <v>5</v>
      </c>
      <c r="S332" s="38">
        <v>6</v>
      </c>
      <c r="T332" s="38">
        <v>7</v>
      </c>
      <c r="U332" s="39">
        <v>8</v>
      </c>
    </row>
    <row r="333" spans="14:21" x14ac:dyDescent="0.25">
      <c r="N333" s="37">
        <v>1</v>
      </c>
      <c r="O333" s="38">
        <v>2</v>
      </c>
      <c r="P333" s="38">
        <v>3</v>
      </c>
      <c r="Q333" s="38">
        <v>4</v>
      </c>
      <c r="R333" s="38">
        <v>5</v>
      </c>
      <c r="S333" s="38">
        <v>6</v>
      </c>
      <c r="T333" s="38">
        <v>7</v>
      </c>
      <c r="U333" s="39">
        <v>8</v>
      </c>
    </row>
    <row r="334" spans="14:21" x14ac:dyDescent="0.25">
      <c r="N334" s="37">
        <v>1</v>
      </c>
      <c r="O334" s="38">
        <v>2</v>
      </c>
      <c r="P334" s="38">
        <v>3</v>
      </c>
      <c r="Q334" s="38">
        <v>4</v>
      </c>
      <c r="R334" s="38">
        <v>5</v>
      </c>
      <c r="S334" s="38">
        <v>6</v>
      </c>
      <c r="T334" s="38">
        <v>7</v>
      </c>
      <c r="U334" s="39">
        <v>8</v>
      </c>
    </row>
    <row r="335" spans="14:21" x14ac:dyDescent="0.25">
      <c r="N335" s="37">
        <v>1</v>
      </c>
      <c r="O335" s="38">
        <v>2</v>
      </c>
      <c r="P335" s="38">
        <v>3</v>
      </c>
      <c r="Q335" s="38">
        <v>4</v>
      </c>
      <c r="R335" s="38">
        <v>5</v>
      </c>
      <c r="S335" s="38">
        <v>6</v>
      </c>
      <c r="T335" s="38">
        <v>7</v>
      </c>
      <c r="U335" s="39">
        <v>8</v>
      </c>
    </row>
    <row r="336" spans="14:21" x14ac:dyDescent="0.25">
      <c r="N336" s="37">
        <v>1</v>
      </c>
      <c r="O336" s="38">
        <v>2</v>
      </c>
      <c r="P336" s="38">
        <v>3</v>
      </c>
      <c r="Q336" s="38">
        <v>4</v>
      </c>
      <c r="R336" s="38">
        <v>5</v>
      </c>
      <c r="S336" s="38">
        <v>6</v>
      </c>
      <c r="T336" s="38">
        <v>7</v>
      </c>
      <c r="U336" s="39">
        <v>8</v>
      </c>
    </row>
    <row r="337" spans="14:21" x14ac:dyDescent="0.25">
      <c r="N337" s="37">
        <v>1</v>
      </c>
      <c r="O337" s="38">
        <v>2</v>
      </c>
      <c r="P337" s="38">
        <v>3</v>
      </c>
      <c r="Q337" s="38">
        <v>4</v>
      </c>
      <c r="R337" s="38">
        <v>5</v>
      </c>
      <c r="S337" s="38">
        <v>6</v>
      </c>
      <c r="T337" s="38">
        <v>7</v>
      </c>
      <c r="U337" s="39">
        <v>8</v>
      </c>
    </row>
    <row r="338" spans="14:21" x14ac:dyDescent="0.25">
      <c r="N338" s="37">
        <v>1</v>
      </c>
      <c r="O338" s="38">
        <v>2</v>
      </c>
      <c r="P338" s="38">
        <v>3</v>
      </c>
      <c r="Q338" s="38">
        <v>4</v>
      </c>
      <c r="R338" s="38">
        <v>5</v>
      </c>
      <c r="S338" s="38">
        <v>6</v>
      </c>
      <c r="T338" s="38">
        <v>7</v>
      </c>
      <c r="U338" s="39">
        <v>8</v>
      </c>
    </row>
    <row r="339" spans="14:21" x14ac:dyDescent="0.25">
      <c r="N339" s="37">
        <v>1</v>
      </c>
      <c r="O339" s="38">
        <v>2</v>
      </c>
      <c r="P339" s="38">
        <v>3</v>
      </c>
      <c r="Q339" s="38">
        <v>4</v>
      </c>
      <c r="R339" s="38">
        <v>5</v>
      </c>
      <c r="S339" s="38">
        <v>6</v>
      </c>
      <c r="T339" s="38">
        <v>7</v>
      </c>
      <c r="U339" s="39">
        <v>8</v>
      </c>
    </row>
    <row r="340" spans="14:21" x14ac:dyDescent="0.25">
      <c r="N340" s="37">
        <v>1</v>
      </c>
      <c r="O340" s="38">
        <v>2</v>
      </c>
      <c r="P340" s="38">
        <v>3</v>
      </c>
      <c r="Q340" s="38">
        <v>4</v>
      </c>
      <c r="R340" s="38">
        <v>5</v>
      </c>
      <c r="S340" s="38">
        <v>6</v>
      </c>
      <c r="T340" s="38">
        <v>7</v>
      </c>
      <c r="U340" s="39">
        <v>8</v>
      </c>
    </row>
    <row r="341" spans="14:21" x14ac:dyDescent="0.25">
      <c r="N341" s="37">
        <v>1</v>
      </c>
      <c r="O341" s="38">
        <v>2</v>
      </c>
      <c r="P341" s="38">
        <v>3</v>
      </c>
      <c r="Q341" s="38">
        <v>4</v>
      </c>
      <c r="R341" s="38">
        <v>5</v>
      </c>
      <c r="S341" s="38">
        <v>6</v>
      </c>
      <c r="T341" s="38">
        <v>7</v>
      </c>
      <c r="U341" s="39">
        <v>8</v>
      </c>
    </row>
    <row r="342" spans="14:21" x14ac:dyDescent="0.25">
      <c r="N342" s="37">
        <v>1</v>
      </c>
      <c r="O342" s="38">
        <v>2</v>
      </c>
      <c r="P342" s="38">
        <v>3</v>
      </c>
      <c r="Q342" s="38">
        <v>4</v>
      </c>
      <c r="R342" s="38">
        <v>5</v>
      </c>
      <c r="S342" s="38">
        <v>6</v>
      </c>
      <c r="T342" s="38">
        <v>7</v>
      </c>
      <c r="U342" s="39">
        <v>8</v>
      </c>
    </row>
    <row r="343" spans="14:21" x14ac:dyDescent="0.25">
      <c r="N343" s="37">
        <v>1</v>
      </c>
      <c r="O343" s="38">
        <v>2</v>
      </c>
      <c r="P343" s="38">
        <v>3</v>
      </c>
      <c r="Q343" s="38">
        <v>4</v>
      </c>
      <c r="R343" s="38">
        <v>5</v>
      </c>
      <c r="S343" s="38">
        <v>6</v>
      </c>
      <c r="T343" s="38">
        <v>7</v>
      </c>
      <c r="U343" s="39">
        <v>8</v>
      </c>
    </row>
    <row r="344" spans="14:21" x14ac:dyDescent="0.25">
      <c r="N344" s="37">
        <v>1</v>
      </c>
      <c r="O344" s="38">
        <v>2</v>
      </c>
      <c r="P344" s="38">
        <v>3</v>
      </c>
      <c r="Q344" s="38">
        <v>4</v>
      </c>
      <c r="R344" s="38">
        <v>5</v>
      </c>
      <c r="S344" s="38">
        <v>6</v>
      </c>
      <c r="T344" s="38">
        <v>7</v>
      </c>
      <c r="U344" s="39">
        <v>8</v>
      </c>
    </row>
    <row r="345" spans="14:21" x14ac:dyDescent="0.25">
      <c r="N345" s="37">
        <v>1</v>
      </c>
      <c r="O345" s="38">
        <v>2</v>
      </c>
      <c r="P345" s="38">
        <v>3</v>
      </c>
      <c r="Q345" s="38">
        <v>4</v>
      </c>
      <c r="R345" s="38">
        <v>5</v>
      </c>
      <c r="S345" s="38">
        <v>6</v>
      </c>
      <c r="T345" s="38">
        <v>7</v>
      </c>
      <c r="U345" s="39">
        <v>8</v>
      </c>
    </row>
    <row r="346" spans="14:21" x14ac:dyDescent="0.25">
      <c r="N346" s="37">
        <v>1</v>
      </c>
      <c r="O346" s="38">
        <v>2</v>
      </c>
      <c r="P346" s="38">
        <v>3</v>
      </c>
      <c r="Q346" s="38">
        <v>4</v>
      </c>
      <c r="R346" s="38">
        <v>5</v>
      </c>
      <c r="S346" s="38">
        <v>6</v>
      </c>
      <c r="T346" s="38">
        <v>7</v>
      </c>
      <c r="U346" s="39">
        <v>8</v>
      </c>
    </row>
    <row r="347" spans="14:21" x14ac:dyDescent="0.25">
      <c r="N347" s="37">
        <v>1</v>
      </c>
      <c r="O347" s="38">
        <v>2</v>
      </c>
      <c r="P347" s="38">
        <v>3</v>
      </c>
      <c r="Q347" s="38">
        <v>4</v>
      </c>
      <c r="R347" s="38">
        <v>5</v>
      </c>
      <c r="S347" s="38">
        <v>6</v>
      </c>
      <c r="T347" s="38">
        <v>7</v>
      </c>
      <c r="U347" s="39">
        <v>8</v>
      </c>
    </row>
    <row r="348" spans="14:21" x14ac:dyDescent="0.25">
      <c r="N348" s="37">
        <v>1</v>
      </c>
      <c r="O348" s="38">
        <v>2</v>
      </c>
      <c r="P348" s="38">
        <v>3</v>
      </c>
      <c r="Q348" s="38">
        <v>4</v>
      </c>
      <c r="R348" s="38">
        <v>5</v>
      </c>
      <c r="S348" s="38">
        <v>6</v>
      </c>
      <c r="T348" s="38">
        <v>7</v>
      </c>
      <c r="U348" s="39">
        <v>8</v>
      </c>
    </row>
    <row r="349" spans="14:21" x14ac:dyDescent="0.25">
      <c r="N349" s="37">
        <v>1</v>
      </c>
      <c r="O349" s="38">
        <v>2</v>
      </c>
      <c r="P349" s="38">
        <v>3</v>
      </c>
      <c r="Q349" s="38">
        <v>4</v>
      </c>
      <c r="R349" s="38">
        <v>5</v>
      </c>
      <c r="S349" s="38">
        <v>6</v>
      </c>
      <c r="T349" s="38">
        <v>7</v>
      </c>
      <c r="U349" s="39">
        <v>8</v>
      </c>
    </row>
    <row r="350" spans="14:21" x14ac:dyDescent="0.25">
      <c r="N350" s="37">
        <v>1</v>
      </c>
      <c r="O350" s="38">
        <v>2</v>
      </c>
      <c r="P350" s="38">
        <v>3</v>
      </c>
      <c r="Q350" s="38">
        <v>4</v>
      </c>
      <c r="R350" s="38">
        <v>5</v>
      </c>
      <c r="S350" s="38">
        <v>6</v>
      </c>
      <c r="T350" s="38">
        <v>7</v>
      </c>
      <c r="U350" s="39">
        <v>8</v>
      </c>
    </row>
    <row r="351" spans="14:21" x14ac:dyDescent="0.25">
      <c r="N351" s="37">
        <v>1</v>
      </c>
      <c r="O351" s="38">
        <v>2</v>
      </c>
      <c r="P351" s="38">
        <v>3</v>
      </c>
      <c r="Q351" s="38">
        <v>4</v>
      </c>
      <c r="R351" s="38">
        <v>5</v>
      </c>
      <c r="S351" s="38">
        <v>6</v>
      </c>
      <c r="T351" s="38">
        <v>7</v>
      </c>
      <c r="U351" s="39">
        <v>8</v>
      </c>
    </row>
    <row r="352" spans="14:21" x14ac:dyDescent="0.25">
      <c r="N352" s="37">
        <v>1</v>
      </c>
      <c r="O352" s="38">
        <v>2</v>
      </c>
      <c r="P352" s="38">
        <v>3</v>
      </c>
      <c r="Q352" s="38">
        <v>4</v>
      </c>
      <c r="R352" s="38">
        <v>5</v>
      </c>
      <c r="S352" s="38">
        <v>6</v>
      </c>
      <c r="T352" s="38">
        <v>7</v>
      </c>
      <c r="U352" s="39">
        <v>8</v>
      </c>
    </row>
    <row r="353" spans="14:21" x14ac:dyDescent="0.25">
      <c r="N353" s="37">
        <v>1</v>
      </c>
      <c r="O353" s="38">
        <v>2</v>
      </c>
      <c r="P353" s="38">
        <v>3</v>
      </c>
      <c r="Q353" s="38">
        <v>4</v>
      </c>
      <c r="R353" s="38">
        <v>5</v>
      </c>
      <c r="S353" s="38">
        <v>6</v>
      </c>
      <c r="T353" s="38">
        <v>7</v>
      </c>
      <c r="U353" s="39">
        <v>8</v>
      </c>
    </row>
    <row r="354" spans="14:21" x14ac:dyDescent="0.25">
      <c r="N354" s="37">
        <v>1</v>
      </c>
      <c r="O354" s="38">
        <v>2</v>
      </c>
      <c r="P354" s="38">
        <v>3</v>
      </c>
      <c r="Q354" s="38">
        <v>4</v>
      </c>
      <c r="R354" s="38">
        <v>5</v>
      </c>
      <c r="S354" s="38">
        <v>6</v>
      </c>
      <c r="T354" s="38">
        <v>7</v>
      </c>
      <c r="U354" s="39">
        <v>8</v>
      </c>
    </row>
    <row r="355" spans="14:21" x14ac:dyDescent="0.25">
      <c r="N355" s="37">
        <v>1</v>
      </c>
      <c r="O355" s="38">
        <v>2</v>
      </c>
      <c r="P355" s="38">
        <v>3</v>
      </c>
      <c r="Q355" s="38">
        <v>4</v>
      </c>
      <c r="R355" s="38">
        <v>5</v>
      </c>
      <c r="S355" s="38">
        <v>6</v>
      </c>
      <c r="T355" s="38">
        <v>7</v>
      </c>
      <c r="U355" s="39">
        <v>8</v>
      </c>
    </row>
    <row r="356" spans="14:21" x14ac:dyDescent="0.25">
      <c r="N356" s="37">
        <v>1</v>
      </c>
      <c r="O356" s="38">
        <v>2</v>
      </c>
      <c r="P356" s="38">
        <v>3</v>
      </c>
      <c r="Q356" s="38">
        <v>4</v>
      </c>
      <c r="R356" s="38">
        <v>5</v>
      </c>
      <c r="S356" s="38">
        <v>6</v>
      </c>
      <c r="T356" s="38">
        <v>7</v>
      </c>
      <c r="U356" s="39">
        <v>8</v>
      </c>
    </row>
    <row r="357" spans="14:21" x14ac:dyDescent="0.25">
      <c r="N357" s="37">
        <v>1</v>
      </c>
      <c r="O357" s="38">
        <v>2</v>
      </c>
      <c r="P357" s="38">
        <v>3</v>
      </c>
      <c r="Q357" s="38">
        <v>4</v>
      </c>
      <c r="R357" s="38">
        <v>5</v>
      </c>
      <c r="S357" s="38">
        <v>6</v>
      </c>
      <c r="T357" s="38">
        <v>7</v>
      </c>
      <c r="U357" s="39">
        <v>8</v>
      </c>
    </row>
    <row r="358" spans="14:21" x14ac:dyDescent="0.25">
      <c r="N358" s="37">
        <v>1</v>
      </c>
      <c r="O358" s="38">
        <v>2</v>
      </c>
      <c r="P358" s="38">
        <v>3</v>
      </c>
      <c r="Q358" s="38">
        <v>4</v>
      </c>
      <c r="R358" s="38">
        <v>5</v>
      </c>
      <c r="S358" s="38">
        <v>6</v>
      </c>
      <c r="T358" s="38">
        <v>7</v>
      </c>
      <c r="U358" s="39">
        <v>8</v>
      </c>
    </row>
    <row r="359" spans="14:21" x14ac:dyDescent="0.25">
      <c r="N359" s="37">
        <v>1</v>
      </c>
      <c r="O359" s="38">
        <v>2</v>
      </c>
      <c r="P359" s="38">
        <v>3</v>
      </c>
      <c r="Q359" s="38">
        <v>4</v>
      </c>
      <c r="R359" s="38">
        <v>5</v>
      </c>
      <c r="S359" s="38">
        <v>6</v>
      </c>
      <c r="T359" s="38">
        <v>7</v>
      </c>
      <c r="U359" s="39">
        <v>8</v>
      </c>
    </row>
    <row r="360" spans="14:21" x14ac:dyDescent="0.25">
      <c r="N360" s="37">
        <v>1</v>
      </c>
      <c r="O360" s="38">
        <v>2</v>
      </c>
      <c r="P360" s="38">
        <v>3</v>
      </c>
      <c r="Q360" s="38">
        <v>4</v>
      </c>
      <c r="R360" s="38">
        <v>5</v>
      </c>
      <c r="S360" s="38">
        <v>6</v>
      </c>
      <c r="T360" s="38">
        <v>7</v>
      </c>
      <c r="U360" s="39">
        <v>8</v>
      </c>
    </row>
    <row r="361" spans="14:21" x14ac:dyDescent="0.25">
      <c r="N361" s="37">
        <v>1</v>
      </c>
      <c r="O361" s="38">
        <v>2</v>
      </c>
      <c r="P361" s="38">
        <v>3</v>
      </c>
      <c r="Q361" s="38">
        <v>4</v>
      </c>
      <c r="R361" s="38">
        <v>5</v>
      </c>
      <c r="S361" s="38">
        <v>6</v>
      </c>
      <c r="T361" s="38">
        <v>7</v>
      </c>
      <c r="U361" s="39">
        <v>8</v>
      </c>
    </row>
    <row r="362" spans="14:21" x14ac:dyDescent="0.25">
      <c r="N362" s="37">
        <v>1</v>
      </c>
      <c r="O362" s="38">
        <v>2</v>
      </c>
      <c r="P362" s="38">
        <v>3</v>
      </c>
      <c r="Q362" s="38">
        <v>4</v>
      </c>
      <c r="R362" s="38">
        <v>5</v>
      </c>
      <c r="S362" s="38">
        <v>6</v>
      </c>
      <c r="T362" s="38">
        <v>7</v>
      </c>
      <c r="U362" s="39">
        <v>8</v>
      </c>
    </row>
    <row r="363" spans="14:21" x14ac:dyDescent="0.25">
      <c r="N363" s="37">
        <v>1</v>
      </c>
      <c r="O363" s="38">
        <v>2</v>
      </c>
      <c r="P363" s="38">
        <v>3</v>
      </c>
      <c r="Q363" s="38">
        <v>4</v>
      </c>
      <c r="R363" s="38">
        <v>5</v>
      </c>
      <c r="S363" s="38">
        <v>6</v>
      </c>
      <c r="T363" s="38">
        <v>7</v>
      </c>
      <c r="U363" s="39">
        <v>8</v>
      </c>
    </row>
    <row r="364" spans="14:21" x14ac:dyDescent="0.25">
      <c r="N364" s="37">
        <v>1</v>
      </c>
      <c r="O364" s="38">
        <v>2</v>
      </c>
      <c r="P364" s="38">
        <v>3</v>
      </c>
      <c r="Q364" s="38">
        <v>4</v>
      </c>
      <c r="R364" s="38">
        <v>5</v>
      </c>
      <c r="S364" s="38">
        <v>6</v>
      </c>
      <c r="T364" s="38">
        <v>7</v>
      </c>
      <c r="U364" s="39">
        <v>8</v>
      </c>
    </row>
    <row r="365" spans="14:21" x14ac:dyDescent="0.25">
      <c r="N365" s="37">
        <v>1</v>
      </c>
      <c r="O365" s="38">
        <v>2</v>
      </c>
      <c r="P365" s="38">
        <v>3</v>
      </c>
      <c r="Q365" s="38">
        <v>4</v>
      </c>
      <c r="R365" s="38">
        <v>5</v>
      </c>
      <c r="S365" s="38">
        <v>6</v>
      </c>
      <c r="T365" s="38">
        <v>7</v>
      </c>
      <c r="U365" s="39">
        <v>8</v>
      </c>
    </row>
    <row r="366" spans="14:21" x14ac:dyDescent="0.25">
      <c r="N366" s="37">
        <v>1</v>
      </c>
      <c r="O366" s="38">
        <v>2</v>
      </c>
      <c r="P366" s="38">
        <v>3</v>
      </c>
      <c r="Q366" s="38">
        <v>4</v>
      </c>
      <c r="R366" s="38">
        <v>5</v>
      </c>
      <c r="S366" s="38">
        <v>6</v>
      </c>
      <c r="T366" s="38">
        <v>7</v>
      </c>
      <c r="U366" s="39">
        <v>8</v>
      </c>
    </row>
    <row r="367" spans="14:21" x14ac:dyDescent="0.25">
      <c r="N367" s="37">
        <v>1</v>
      </c>
      <c r="O367" s="38">
        <v>2</v>
      </c>
      <c r="P367" s="38">
        <v>3</v>
      </c>
      <c r="Q367" s="38">
        <v>4</v>
      </c>
      <c r="R367" s="38">
        <v>5</v>
      </c>
      <c r="S367" s="38">
        <v>6</v>
      </c>
      <c r="T367" s="38">
        <v>7</v>
      </c>
      <c r="U367" s="39">
        <v>8</v>
      </c>
    </row>
    <row r="368" spans="14:21" x14ac:dyDescent="0.25">
      <c r="N368" s="37">
        <v>1</v>
      </c>
      <c r="O368" s="38">
        <v>2</v>
      </c>
      <c r="P368" s="38">
        <v>3</v>
      </c>
      <c r="Q368" s="38">
        <v>4</v>
      </c>
      <c r="R368" s="38">
        <v>5</v>
      </c>
      <c r="S368" s="38">
        <v>6</v>
      </c>
      <c r="T368" s="38">
        <v>7</v>
      </c>
      <c r="U368" s="39">
        <v>8</v>
      </c>
    </row>
    <row r="369" spans="14:21" x14ac:dyDescent="0.25">
      <c r="N369" s="37">
        <v>1</v>
      </c>
      <c r="O369" s="38">
        <v>2</v>
      </c>
      <c r="P369" s="38">
        <v>3</v>
      </c>
      <c r="Q369" s="38">
        <v>4</v>
      </c>
      <c r="R369" s="38">
        <v>5</v>
      </c>
      <c r="S369" s="38">
        <v>6</v>
      </c>
      <c r="T369" s="38">
        <v>7</v>
      </c>
      <c r="U369" s="39">
        <v>8</v>
      </c>
    </row>
    <row r="370" spans="14:21" x14ac:dyDescent="0.25">
      <c r="N370" s="37">
        <v>1</v>
      </c>
      <c r="O370" s="38">
        <v>2</v>
      </c>
      <c r="P370" s="38">
        <v>3</v>
      </c>
      <c r="Q370" s="38">
        <v>4</v>
      </c>
      <c r="R370" s="38">
        <v>5</v>
      </c>
      <c r="S370" s="38">
        <v>6</v>
      </c>
      <c r="T370" s="38">
        <v>7</v>
      </c>
      <c r="U370" s="39">
        <v>8</v>
      </c>
    </row>
    <row r="371" spans="14:21" x14ac:dyDescent="0.25">
      <c r="N371" s="37">
        <v>1</v>
      </c>
      <c r="O371" s="38">
        <v>2</v>
      </c>
      <c r="P371" s="38">
        <v>3</v>
      </c>
      <c r="Q371" s="38">
        <v>4</v>
      </c>
      <c r="R371" s="38">
        <v>5</v>
      </c>
      <c r="S371" s="38">
        <v>6</v>
      </c>
      <c r="T371" s="38">
        <v>7</v>
      </c>
      <c r="U371" s="39">
        <v>8</v>
      </c>
    </row>
    <row r="372" spans="14:21" x14ac:dyDescent="0.25">
      <c r="N372" s="37">
        <v>1</v>
      </c>
      <c r="O372" s="38">
        <v>2</v>
      </c>
      <c r="P372" s="38">
        <v>3</v>
      </c>
      <c r="Q372" s="38">
        <v>4</v>
      </c>
      <c r="R372" s="38">
        <v>5</v>
      </c>
      <c r="S372" s="38">
        <v>6</v>
      </c>
      <c r="T372" s="38">
        <v>7</v>
      </c>
      <c r="U372" s="39">
        <v>8</v>
      </c>
    </row>
    <row r="373" spans="14:21" x14ac:dyDescent="0.25">
      <c r="N373" s="37">
        <v>1</v>
      </c>
      <c r="O373" s="38">
        <v>2</v>
      </c>
      <c r="P373" s="38">
        <v>3</v>
      </c>
      <c r="Q373" s="38">
        <v>4</v>
      </c>
      <c r="R373" s="38">
        <v>5</v>
      </c>
      <c r="S373" s="38">
        <v>6</v>
      </c>
      <c r="T373" s="38">
        <v>7</v>
      </c>
      <c r="U373" s="39">
        <v>8</v>
      </c>
    </row>
    <row r="374" spans="14:21" x14ac:dyDescent="0.25">
      <c r="N374" s="37">
        <v>1</v>
      </c>
      <c r="O374" s="38">
        <v>2</v>
      </c>
      <c r="P374" s="38">
        <v>3</v>
      </c>
      <c r="Q374" s="38">
        <v>4</v>
      </c>
      <c r="R374" s="38">
        <v>5</v>
      </c>
      <c r="S374" s="38">
        <v>6</v>
      </c>
      <c r="T374" s="38">
        <v>7</v>
      </c>
      <c r="U374" s="39">
        <v>8</v>
      </c>
    </row>
    <row r="375" spans="14:21" x14ac:dyDescent="0.25">
      <c r="N375" s="37">
        <v>1</v>
      </c>
      <c r="O375" s="38">
        <v>2</v>
      </c>
      <c r="P375" s="38">
        <v>3</v>
      </c>
      <c r="Q375" s="38">
        <v>4</v>
      </c>
      <c r="R375" s="38">
        <v>5</v>
      </c>
      <c r="S375" s="38">
        <v>6</v>
      </c>
      <c r="T375" s="38">
        <v>7</v>
      </c>
      <c r="U375" s="39">
        <v>8</v>
      </c>
    </row>
    <row r="376" spans="14:21" x14ac:dyDescent="0.25">
      <c r="N376" s="37">
        <v>1</v>
      </c>
      <c r="O376" s="38">
        <v>2</v>
      </c>
      <c r="P376" s="38">
        <v>3</v>
      </c>
      <c r="Q376" s="38">
        <v>4</v>
      </c>
      <c r="R376" s="38">
        <v>5</v>
      </c>
      <c r="S376" s="38">
        <v>6</v>
      </c>
      <c r="T376" s="38">
        <v>7</v>
      </c>
      <c r="U376" s="39">
        <v>8</v>
      </c>
    </row>
    <row r="377" spans="14:21" x14ac:dyDescent="0.25">
      <c r="N377" s="37">
        <v>1</v>
      </c>
      <c r="O377" s="38">
        <v>2</v>
      </c>
      <c r="P377" s="38">
        <v>3</v>
      </c>
      <c r="Q377" s="38">
        <v>4</v>
      </c>
      <c r="R377" s="38">
        <v>5</v>
      </c>
      <c r="S377" s="38">
        <v>6</v>
      </c>
      <c r="T377" s="38">
        <v>7</v>
      </c>
      <c r="U377" s="39">
        <v>8</v>
      </c>
    </row>
    <row r="378" spans="14:21" x14ac:dyDescent="0.25">
      <c r="N378" s="37">
        <v>1</v>
      </c>
      <c r="O378" s="38">
        <v>2</v>
      </c>
      <c r="P378" s="38">
        <v>3</v>
      </c>
      <c r="Q378" s="38">
        <v>4</v>
      </c>
      <c r="R378" s="38">
        <v>5</v>
      </c>
      <c r="S378" s="38">
        <v>6</v>
      </c>
      <c r="T378" s="38">
        <v>7</v>
      </c>
      <c r="U378" s="39">
        <v>8</v>
      </c>
    </row>
    <row r="379" spans="14:21" x14ac:dyDescent="0.25">
      <c r="N379" s="37">
        <v>1</v>
      </c>
      <c r="O379" s="38">
        <v>2</v>
      </c>
      <c r="P379" s="38">
        <v>3</v>
      </c>
      <c r="Q379" s="38">
        <v>4</v>
      </c>
      <c r="R379" s="38">
        <v>5</v>
      </c>
      <c r="S379" s="38">
        <v>6</v>
      </c>
      <c r="T379" s="38">
        <v>7</v>
      </c>
      <c r="U379" s="39">
        <v>8</v>
      </c>
    </row>
    <row r="380" spans="14:21" x14ac:dyDescent="0.25">
      <c r="N380" s="37">
        <v>1</v>
      </c>
      <c r="O380" s="38">
        <v>2</v>
      </c>
      <c r="P380" s="38">
        <v>3</v>
      </c>
      <c r="Q380" s="38">
        <v>4</v>
      </c>
      <c r="R380" s="38">
        <v>5</v>
      </c>
      <c r="S380" s="38">
        <v>6</v>
      </c>
      <c r="T380" s="38">
        <v>7</v>
      </c>
      <c r="U380" s="39">
        <v>8</v>
      </c>
    </row>
    <row r="381" spans="14:21" x14ac:dyDescent="0.25">
      <c r="N381" s="37">
        <v>1</v>
      </c>
      <c r="O381" s="38">
        <v>2</v>
      </c>
      <c r="P381" s="38">
        <v>3</v>
      </c>
      <c r="Q381" s="38">
        <v>4</v>
      </c>
      <c r="R381" s="38">
        <v>5</v>
      </c>
      <c r="S381" s="38">
        <v>6</v>
      </c>
      <c r="T381" s="38">
        <v>7</v>
      </c>
      <c r="U381" s="39">
        <v>8</v>
      </c>
    </row>
    <row r="382" spans="14:21" x14ac:dyDescent="0.25">
      <c r="N382" s="37">
        <v>1</v>
      </c>
      <c r="O382" s="38">
        <v>2</v>
      </c>
      <c r="P382" s="38">
        <v>3</v>
      </c>
      <c r="Q382" s="38">
        <v>4</v>
      </c>
      <c r="R382" s="38">
        <v>5</v>
      </c>
      <c r="S382" s="38">
        <v>6</v>
      </c>
      <c r="T382" s="38">
        <v>7</v>
      </c>
      <c r="U382" s="39">
        <v>8</v>
      </c>
    </row>
    <row r="383" spans="14:21" x14ac:dyDescent="0.25">
      <c r="N383" s="37">
        <v>1</v>
      </c>
      <c r="O383" s="38">
        <v>2</v>
      </c>
      <c r="P383" s="38">
        <v>3</v>
      </c>
      <c r="Q383" s="38">
        <v>4</v>
      </c>
      <c r="R383" s="38">
        <v>5</v>
      </c>
      <c r="S383" s="38">
        <v>6</v>
      </c>
      <c r="T383" s="38">
        <v>7</v>
      </c>
      <c r="U383" s="39">
        <v>8</v>
      </c>
    </row>
    <row r="384" spans="14:21" x14ac:dyDescent="0.25">
      <c r="N384" s="37">
        <v>1</v>
      </c>
      <c r="O384" s="38">
        <v>2</v>
      </c>
      <c r="P384" s="38">
        <v>3</v>
      </c>
      <c r="Q384" s="38">
        <v>4</v>
      </c>
      <c r="R384" s="38">
        <v>5</v>
      </c>
      <c r="S384" s="38">
        <v>6</v>
      </c>
      <c r="T384" s="38">
        <v>7</v>
      </c>
      <c r="U384" s="39">
        <v>8</v>
      </c>
    </row>
    <row r="385" spans="14:21" x14ac:dyDescent="0.25">
      <c r="N385" s="37">
        <v>1</v>
      </c>
      <c r="O385" s="38">
        <v>2</v>
      </c>
      <c r="P385" s="38">
        <v>3</v>
      </c>
      <c r="Q385" s="38">
        <v>4</v>
      </c>
      <c r="R385" s="38">
        <v>5</v>
      </c>
      <c r="S385" s="38">
        <v>6</v>
      </c>
      <c r="T385" s="38">
        <v>7</v>
      </c>
      <c r="U385" s="39">
        <v>8</v>
      </c>
    </row>
    <row r="386" spans="14:21" x14ac:dyDescent="0.25">
      <c r="N386" s="37">
        <v>1</v>
      </c>
      <c r="O386" s="38">
        <v>2</v>
      </c>
      <c r="P386" s="38">
        <v>3</v>
      </c>
      <c r="Q386" s="38">
        <v>4</v>
      </c>
      <c r="R386" s="38">
        <v>5</v>
      </c>
      <c r="S386" s="38">
        <v>6</v>
      </c>
      <c r="T386" s="38">
        <v>7</v>
      </c>
      <c r="U386" s="39">
        <v>8</v>
      </c>
    </row>
    <row r="387" spans="14:21" x14ac:dyDescent="0.25">
      <c r="N387" s="37">
        <v>1</v>
      </c>
      <c r="O387" s="38">
        <v>2</v>
      </c>
      <c r="P387" s="38">
        <v>3</v>
      </c>
      <c r="Q387" s="38">
        <v>4</v>
      </c>
      <c r="R387" s="38">
        <v>5</v>
      </c>
      <c r="S387" s="38">
        <v>6</v>
      </c>
      <c r="T387" s="38">
        <v>7</v>
      </c>
      <c r="U387" s="39">
        <v>8</v>
      </c>
    </row>
    <row r="388" spans="14:21" x14ac:dyDescent="0.25">
      <c r="N388" s="37">
        <v>1</v>
      </c>
      <c r="O388" s="38">
        <v>2</v>
      </c>
      <c r="P388" s="38">
        <v>3</v>
      </c>
      <c r="Q388" s="38">
        <v>4</v>
      </c>
      <c r="R388" s="38">
        <v>5</v>
      </c>
      <c r="S388" s="38">
        <v>6</v>
      </c>
      <c r="T388" s="38">
        <v>7</v>
      </c>
      <c r="U388" s="39">
        <v>8</v>
      </c>
    </row>
    <row r="389" spans="14:21" x14ac:dyDescent="0.25">
      <c r="N389" s="37">
        <v>1</v>
      </c>
      <c r="O389" s="38">
        <v>2</v>
      </c>
      <c r="P389" s="38">
        <v>3</v>
      </c>
      <c r="Q389" s="38">
        <v>4</v>
      </c>
      <c r="R389" s="38">
        <v>5</v>
      </c>
      <c r="S389" s="38">
        <v>6</v>
      </c>
      <c r="T389" s="38">
        <v>7</v>
      </c>
      <c r="U389" s="39">
        <v>8</v>
      </c>
    </row>
    <row r="390" spans="14:21" x14ac:dyDescent="0.25">
      <c r="N390" s="37">
        <v>1</v>
      </c>
      <c r="O390" s="38">
        <v>2</v>
      </c>
      <c r="P390" s="38">
        <v>3</v>
      </c>
      <c r="Q390" s="38">
        <v>4</v>
      </c>
      <c r="R390" s="38">
        <v>5</v>
      </c>
      <c r="S390" s="38">
        <v>6</v>
      </c>
      <c r="T390" s="38">
        <v>7</v>
      </c>
      <c r="U390" s="39">
        <v>8</v>
      </c>
    </row>
    <row r="391" spans="14:21" x14ac:dyDescent="0.25">
      <c r="N391" s="37">
        <v>1</v>
      </c>
      <c r="O391" s="38">
        <v>2</v>
      </c>
      <c r="P391" s="38">
        <v>3</v>
      </c>
      <c r="Q391" s="38">
        <v>4</v>
      </c>
      <c r="R391" s="38">
        <v>5</v>
      </c>
      <c r="S391" s="38">
        <v>6</v>
      </c>
      <c r="T391" s="38">
        <v>7</v>
      </c>
      <c r="U391" s="39">
        <v>8</v>
      </c>
    </row>
    <row r="392" spans="14:21" x14ac:dyDescent="0.25">
      <c r="N392" s="37">
        <v>1</v>
      </c>
      <c r="O392" s="38">
        <v>2</v>
      </c>
      <c r="P392" s="38">
        <v>3</v>
      </c>
      <c r="Q392" s="38">
        <v>4</v>
      </c>
      <c r="R392" s="38">
        <v>5</v>
      </c>
      <c r="S392" s="38">
        <v>6</v>
      </c>
      <c r="T392" s="38">
        <v>7</v>
      </c>
      <c r="U392" s="39">
        <v>8</v>
      </c>
    </row>
    <row r="393" spans="14:21" x14ac:dyDescent="0.25">
      <c r="N393" s="37">
        <v>1</v>
      </c>
      <c r="O393" s="38">
        <v>2</v>
      </c>
      <c r="P393" s="38">
        <v>3</v>
      </c>
      <c r="Q393" s="38">
        <v>4</v>
      </c>
      <c r="R393" s="38">
        <v>5</v>
      </c>
      <c r="S393" s="38">
        <v>6</v>
      </c>
      <c r="T393" s="38">
        <v>7</v>
      </c>
      <c r="U393" s="39">
        <v>8</v>
      </c>
    </row>
    <row r="394" spans="14:21" x14ac:dyDescent="0.25">
      <c r="N394" s="37">
        <v>1</v>
      </c>
      <c r="O394" s="38">
        <v>2</v>
      </c>
      <c r="P394" s="38">
        <v>3</v>
      </c>
      <c r="Q394" s="38">
        <v>4</v>
      </c>
      <c r="R394" s="38">
        <v>5</v>
      </c>
      <c r="S394" s="38">
        <v>6</v>
      </c>
      <c r="T394" s="38">
        <v>7</v>
      </c>
      <c r="U394" s="39">
        <v>8</v>
      </c>
    </row>
    <row r="395" spans="14:21" x14ac:dyDescent="0.25">
      <c r="N395" s="37">
        <v>1</v>
      </c>
      <c r="O395" s="38">
        <v>2</v>
      </c>
      <c r="P395" s="38">
        <v>3</v>
      </c>
      <c r="Q395" s="38">
        <v>4</v>
      </c>
      <c r="R395" s="38">
        <v>5</v>
      </c>
      <c r="S395" s="38">
        <v>6</v>
      </c>
      <c r="T395" s="38">
        <v>7</v>
      </c>
      <c r="U395" s="39">
        <v>8</v>
      </c>
    </row>
    <row r="396" spans="14:21" x14ac:dyDescent="0.25">
      <c r="N396" s="37">
        <v>1</v>
      </c>
      <c r="O396" s="38">
        <v>2</v>
      </c>
      <c r="P396" s="38">
        <v>3</v>
      </c>
      <c r="Q396" s="38">
        <v>4</v>
      </c>
      <c r="R396" s="38">
        <v>5</v>
      </c>
      <c r="S396" s="38">
        <v>6</v>
      </c>
      <c r="T396" s="38">
        <v>7</v>
      </c>
      <c r="U396" s="39">
        <v>8</v>
      </c>
    </row>
    <row r="397" spans="14:21" x14ac:dyDescent="0.25">
      <c r="N397" s="37">
        <v>1</v>
      </c>
      <c r="O397" s="38">
        <v>2</v>
      </c>
      <c r="P397" s="38">
        <v>3</v>
      </c>
      <c r="Q397" s="38">
        <v>4</v>
      </c>
      <c r="R397" s="38">
        <v>5</v>
      </c>
      <c r="S397" s="38">
        <v>6</v>
      </c>
      <c r="T397" s="38">
        <v>7</v>
      </c>
      <c r="U397" s="39">
        <v>8</v>
      </c>
    </row>
    <row r="398" spans="14:21" x14ac:dyDescent="0.25">
      <c r="N398" s="37">
        <v>1</v>
      </c>
      <c r="O398" s="38">
        <v>2</v>
      </c>
      <c r="P398" s="38">
        <v>3</v>
      </c>
      <c r="Q398" s="38">
        <v>4</v>
      </c>
      <c r="R398" s="38">
        <v>5</v>
      </c>
      <c r="S398" s="38">
        <v>6</v>
      </c>
      <c r="T398" s="38">
        <v>7</v>
      </c>
      <c r="U398" s="39">
        <v>8</v>
      </c>
    </row>
    <row r="399" spans="14:21" x14ac:dyDescent="0.25">
      <c r="N399" s="37">
        <v>1</v>
      </c>
      <c r="O399" s="38">
        <v>2</v>
      </c>
      <c r="P399" s="38">
        <v>3</v>
      </c>
      <c r="Q399" s="38">
        <v>4</v>
      </c>
      <c r="R399" s="38">
        <v>5</v>
      </c>
      <c r="S399" s="38">
        <v>6</v>
      </c>
      <c r="T399" s="38">
        <v>7</v>
      </c>
      <c r="U399" s="39">
        <v>8</v>
      </c>
    </row>
    <row r="400" spans="14:21" x14ac:dyDescent="0.25">
      <c r="N400" s="37">
        <v>1</v>
      </c>
      <c r="O400" s="38">
        <v>2</v>
      </c>
      <c r="P400" s="38">
        <v>3</v>
      </c>
      <c r="Q400" s="38">
        <v>4</v>
      </c>
      <c r="R400" s="38">
        <v>5</v>
      </c>
      <c r="S400" s="38">
        <v>6</v>
      </c>
      <c r="T400" s="38">
        <v>7</v>
      </c>
      <c r="U400" s="39">
        <v>8</v>
      </c>
    </row>
    <row r="401" spans="14:21" x14ac:dyDescent="0.25">
      <c r="N401" s="37">
        <v>1</v>
      </c>
      <c r="O401" s="38">
        <v>2</v>
      </c>
      <c r="P401" s="38">
        <v>3</v>
      </c>
      <c r="Q401" s="38">
        <v>4</v>
      </c>
      <c r="R401" s="38">
        <v>5</v>
      </c>
      <c r="S401" s="38">
        <v>6</v>
      </c>
      <c r="T401" s="38">
        <v>7</v>
      </c>
      <c r="U401" s="39">
        <v>8</v>
      </c>
    </row>
    <row r="402" spans="14:21" x14ac:dyDescent="0.25">
      <c r="N402" s="37">
        <v>1</v>
      </c>
      <c r="O402" s="38">
        <v>2</v>
      </c>
      <c r="P402" s="38">
        <v>3</v>
      </c>
      <c r="Q402" s="38">
        <v>4</v>
      </c>
      <c r="R402" s="38">
        <v>5</v>
      </c>
      <c r="S402" s="38">
        <v>6</v>
      </c>
      <c r="T402" s="38">
        <v>7</v>
      </c>
      <c r="U402" s="39">
        <v>8</v>
      </c>
    </row>
    <row r="403" spans="14:21" x14ac:dyDescent="0.25">
      <c r="N403" s="37">
        <v>1</v>
      </c>
      <c r="O403" s="38">
        <v>2</v>
      </c>
      <c r="P403" s="38">
        <v>3</v>
      </c>
      <c r="Q403" s="38">
        <v>4</v>
      </c>
      <c r="R403" s="38">
        <v>5</v>
      </c>
      <c r="S403" s="38">
        <v>6</v>
      </c>
      <c r="T403" s="38">
        <v>7</v>
      </c>
      <c r="U403" s="39">
        <v>8</v>
      </c>
    </row>
    <row r="404" spans="14:21" x14ac:dyDescent="0.25">
      <c r="N404" s="37">
        <v>1</v>
      </c>
      <c r="O404" s="38">
        <v>2</v>
      </c>
      <c r="P404" s="38">
        <v>3</v>
      </c>
      <c r="Q404" s="38">
        <v>4</v>
      </c>
      <c r="R404" s="38">
        <v>5</v>
      </c>
      <c r="S404" s="38">
        <v>6</v>
      </c>
      <c r="T404" s="38">
        <v>7</v>
      </c>
      <c r="U404" s="39">
        <v>8</v>
      </c>
    </row>
    <row r="405" spans="14:21" x14ac:dyDescent="0.25">
      <c r="N405" s="37">
        <v>1</v>
      </c>
      <c r="O405" s="38">
        <v>2</v>
      </c>
      <c r="P405" s="38">
        <v>3</v>
      </c>
      <c r="Q405" s="38">
        <v>4</v>
      </c>
      <c r="R405" s="38">
        <v>5</v>
      </c>
      <c r="S405" s="38">
        <v>6</v>
      </c>
      <c r="T405" s="38">
        <v>7</v>
      </c>
      <c r="U405" s="39">
        <v>8</v>
      </c>
    </row>
    <row r="406" spans="14:21" x14ac:dyDescent="0.25">
      <c r="N406" s="37">
        <v>1</v>
      </c>
      <c r="O406" s="38">
        <v>2</v>
      </c>
      <c r="P406" s="38">
        <v>3</v>
      </c>
      <c r="Q406" s="38">
        <v>4</v>
      </c>
      <c r="R406" s="38">
        <v>5</v>
      </c>
      <c r="S406" s="38">
        <v>6</v>
      </c>
      <c r="T406" s="38">
        <v>7</v>
      </c>
      <c r="U406" s="39">
        <v>8</v>
      </c>
    </row>
    <row r="407" spans="14:21" x14ac:dyDescent="0.25">
      <c r="N407" s="37">
        <v>1</v>
      </c>
      <c r="O407" s="38">
        <v>2</v>
      </c>
      <c r="P407" s="38">
        <v>3</v>
      </c>
      <c r="Q407" s="38">
        <v>4</v>
      </c>
      <c r="R407" s="38">
        <v>5</v>
      </c>
      <c r="S407" s="38">
        <v>6</v>
      </c>
      <c r="T407" s="38">
        <v>7</v>
      </c>
      <c r="U407" s="39">
        <v>8</v>
      </c>
    </row>
    <row r="408" spans="14:21" x14ac:dyDescent="0.25">
      <c r="N408" s="37">
        <v>1</v>
      </c>
      <c r="O408" s="38">
        <v>2</v>
      </c>
      <c r="P408" s="38">
        <v>3</v>
      </c>
      <c r="Q408" s="38">
        <v>4</v>
      </c>
      <c r="R408" s="38">
        <v>5</v>
      </c>
      <c r="S408" s="38">
        <v>6</v>
      </c>
      <c r="T408" s="38">
        <v>7</v>
      </c>
      <c r="U408" s="39">
        <v>8</v>
      </c>
    </row>
    <row r="409" spans="14:21" x14ac:dyDescent="0.25">
      <c r="N409" s="37">
        <v>1</v>
      </c>
      <c r="O409" s="38">
        <v>2</v>
      </c>
      <c r="P409" s="38">
        <v>3</v>
      </c>
      <c r="Q409" s="38">
        <v>4</v>
      </c>
      <c r="R409" s="38">
        <v>5</v>
      </c>
      <c r="S409" s="38">
        <v>6</v>
      </c>
      <c r="T409" s="38">
        <v>7</v>
      </c>
      <c r="U409" s="39">
        <v>8</v>
      </c>
    </row>
    <row r="410" spans="14:21" x14ac:dyDescent="0.25">
      <c r="N410" s="37">
        <v>1</v>
      </c>
      <c r="O410" s="38">
        <v>2</v>
      </c>
      <c r="P410" s="38">
        <v>3</v>
      </c>
      <c r="Q410" s="38">
        <v>4</v>
      </c>
      <c r="R410" s="38">
        <v>5</v>
      </c>
      <c r="S410" s="38">
        <v>6</v>
      </c>
      <c r="T410" s="38">
        <v>7</v>
      </c>
      <c r="U410" s="39">
        <v>8</v>
      </c>
    </row>
    <row r="411" spans="14:21" x14ac:dyDescent="0.25">
      <c r="N411" s="37">
        <v>1</v>
      </c>
      <c r="O411" s="38">
        <v>2</v>
      </c>
      <c r="P411" s="38">
        <v>3</v>
      </c>
      <c r="Q411" s="38">
        <v>4</v>
      </c>
      <c r="R411" s="38">
        <v>5</v>
      </c>
      <c r="S411" s="38">
        <v>6</v>
      </c>
      <c r="T411" s="38">
        <v>7</v>
      </c>
      <c r="U411" s="39">
        <v>8</v>
      </c>
    </row>
    <row r="412" spans="14:21" x14ac:dyDescent="0.25">
      <c r="N412" s="37">
        <v>1</v>
      </c>
      <c r="O412" s="38">
        <v>2</v>
      </c>
      <c r="P412" s="38">
        <v>3</v>
      </c>
      <c r="Q412" s="38">
        <v>4</v>
      </c>
      <c r="R412" s="38">
        <v>5</v>
      </c>
      <c r="S412" s="38">
        <v>6</v>
      </c>
      <c r="T412" s="38">
        <v>7</v>
      </c>
      <c r="U412" s="39">
        <v>8</v>
      </c>
    </row>
    <row r="413" spans="14:21" x14ac:dyDescent="0.25">
      <c r="N413" s="37">
        <v>1</v>
      </c>
      <c r="O413" s="38">
        <v>2</v>
      </c>
      <c r="P413" s="38">
        <v>3</v>
      </c>
      <c r="Q413" s="38">
        <v>4</v>
      </c>
      <c r="R413" s="38">
        <v>5</v>
      </c>
      <c r="S413" s="38">
        <v>6</v>
      </c>
      <c r="T413" s="38">
        <v>7</v>
      </c>
      <c r="U413" s="39">
        <v>8</v>
      </c>
    </row>
    <row r="414" spans="14:21" x14ac:dyDescent="0.25">
      <c r="N414" s="37">
        <v>1</v>
      </c>
      <c r="O414" s="38">
        <v>2</v>
      </c>
      <c r="P414" s="38">
        <v>3</v>
      </c>
      <c r="Q414" s="38">
        <v>4</v>
      </c>
      <c r="R414" s="38">
        <v>5</v>
      </c>
      <c r="S414" s="38">
        <v>6</v>
      </c>
      <c r="T414" s="38">
        <v>7</v>
      </c>
      <c r="U414" s="39">
        <v>8</v>
      </c>
    </row>
    <row r="415" spans="14:21" x14ac:dyDescent="0.25">
      <c r="N415" s="37">
        <v>1</v>
      </c>
      <c r="O415" s="38">
        <v>2</v>
      </c>
      <c r="P415" s="38">
        <v>3</v>
      </c>
      <c r="Q415" s="38">
        <v>4</v>
      </c>
      <c r="R415" s="38">
        <v>5</v>
      </c>
      <c r="S415" s="38">
        <v>6</v>
      </c>
      <c r="T415" s="38">
        <v>7</v>
      </c>
      <c r="U415" s="39">
        <v>8</v>
      </c>
    </row>
    <row r="416" spans="14:21" x14ac:dyDescent="0.25">
      <c r="N416" s="37">
        <v>1</v>
      </c>
      <c r="O416" s="38">
        <v>2</v>
      </c>
      <c r="P416" s="38">
        <v>3</v>
      </c>
      <c r="Q416" s="38">
        <v>4</v>
      </c>
      <c r="R416" s="38">
        <v>5</v>
      </c>
      <c r="S416" s="38">
        <v>6</v>
      </c>
      <c r="T416" s="38">
        <v>7</v>
      </c>
      <c r="U416" s="39">
        <v>8</v>
      </c>
    </row>
    <row r="417" spans="14:21" x14ac:dyDescent="0.25">
      <c r="N417" s="37">
        <v>1</v>
      </c>
      <c r="O417" s="38">
        <v>2</v>
      </c>
      <c r="P417" s="38">
        <v>3</v>
      </c>
      <c r="Q417" s="38">
        <v>4</v>
      </c>
      <c r="R417" s="38">
        <v>5</v>
      </c>
      <c r="S417" s="38">
        <v>6</v>
      </c>
      <c r="T417" s="38">
        <v>7</v>
      </c>
      <c r="U417" s="39">
        <v>8</v>
      </c>
    </row>
    <row r="418" spans="14:21" x14ac:dyDescent="0.25">
      <c r="N418" s="37">
        <v>1</v>
      </c>
      <c r="O418" s="38">
        <v>2</v>
      </c>
      <c r="P418" s="38">
        <v>3</v>
      </c>
      <c r="Q418" s="38">
        <v>4</v>
      </c>
      <c r="R418" s="38">
        <v>5</v>
      </c>
      <c r="S418" s="38">
        <v>6</v>
      </c>
      <c r="T418" s="38">
        <v>7</v>
      </c>
      <c r="U418" s="39">
        <v>8</v>
      </c>
    </row>
    <row r="419" spans="14:21" x14ac:dyDescent="0.25">
      <c r="N419" s="37">
        <v>1</v>
      </c>
      <c r="O419" s="38">
        <v>2</v>
      </c>
      <c r="P419" s="38">
        <v>3</v>
      </c>
      <c r="Q419" s="38">
        <v>4</v>
      </c>
      <c r="R419" s="38">
        <v>5</v>
      </c>
      <c r="S419" s="38">
        <v>6</v>
      </c>
      <c r="T419" s="38">
        <v>7</v>
      </c>
      <c r="U419" s="39">
        <v>8</v>
      </c>
    </row>
    <row r="420" spans="14:21" x14ac:dyDescent="0.25">
      <c r="N420" s="37">
        <v>1</v>
      </c>
      <c r="O420" s="38">
        <v>2</v>
      </c>
      <c r="P420" s="38">
        <v>3</v>
      </c>
      <c r="Q420" s="38">
        <v>4</v>
      </c>
      <c r="R420" s="38">
        <v>5</v>
      </c>
      <c r="S420" s="38">
        <v>6</v>
      </c>
      <c r="T420" s="38">
        <v>7</v>
      </c>
      <c r="U420" s="39">
        <v>8</v>
      </c>
    </row>
    <row r="421" spans="14:21" x14ac:dyDescent="0.25">
      <c r="N421" s="37">
        <v>1</v>
      </c>
      <c r="O421" s="38">
        <v>2</v>
      </c>
      <c r="P421" s="38">
        <v>3</v>
      </c>
      <c r="Q421" s="38">
        <v>4</v>
      </c>
      <c r="R421" s="38">
        <v>5</v>
      </c>
      <c r="S421" s="38">
        <v>6</v>
      </c>
      <c r="T421" s="38">
        <v>7</v>
      </c>
      <c r="U421" s="39">
        <v>8</v>
      </c>
    </row>
    <row r="422" spans="14:21" x14ac:dyDescent="0.25">
      <c r="N422" s="37">
        <v>1</v>
      </c>
      <c r="O422" s="38">
        <v>2</v>
      </c>
      <c r="P422" s="38">
        <v>3</v>
      </c>
      <c r="Q422" s="38">
        <v>4</v>
      </c>
      <c r="R422" s="38">
        <v>5</v>
      </c>
      <c r="S422" s="38">
        <v>6</v>
      </c>
      <c r="T422" s="38">
        <v>7</v>
      </c>
      <c r="U422" s="39">
        <v>8</v>
      </c>
    </row>
    <row r="423" spans="14:21" x14ac:dyDescent="0.25">
      <c r="N423" s="37">
        <v>1</v>
      </c>
      <c r="O423" s="38">
        <v>2</v>
      </c>
      <c r="P423" s="38">
        <v>3</v>
      </c>
      <c r="Q423" s="38">
        <v>4</v>
      </c>
      <c r="R423" s="38">
        <v>5</v>
      </c>
      <c r="S423" s="38">
        <v>6</v>
      </c>
      <c r="T423" s="38">
        <v>7</v>
      </c>
      <c r="U423" s="39">
        <v>8</v>
      </c>
    </row>
    <row r="424" spans="14:21" x14ac:dyDescent="0.25">
      <c r="N424" s="37">
        <v>1</v>
      </c>
      <c r="O424" s="38">
        <v>2</v>
      </c>
      <c r="P424" s="38">
        <v>3</v>
      </c>
      <c r="Q424" s="38">
        <v>4</v>
      </c>
      <c r="R424" s="38">
        <v>5</v>
      </c>
      <c r="S424" s="38">
        <v>6</v>
      </c>
      <c r="T424" s="38">
        <v>7</v>
      </c>
      <c r="U424" s="39">
        <v>8</v>
      </c>
    </row>
    <row r="425" spans="14:21" x14ac:dyDescent="0.25">
      <c r="N425" s="37">
        <v>1</v>
      </c>
      <c r="O425" s="38">
        <v>2</v>
      </c>
      <c r="P425" s="38">
        <v>3</v>
      </c>
      <c r="Q425" s="38">
        <v>4</v>
      </c>
      <c r="R425" s="38">
        <v>5</v>
      </c>
      <c r="S425" s="38">
        <v>6</v>
      </c>
      <c r="T425" s="38">
        <v>7</v>
      </c>
      <c r="U425" s="39">
        <v>8</v>
      </c>
    </row>
    <row r="426" spans="14:21" x14ac:dyDescent="0.25">
      <c r="N426" s="37">
        <v>1</v>
      </c>
      <c r="O426" s="38">
        <v>2</v>
      </c>
      <c r="P426" s="38">
        <v>3</v>
      </c>
      <c r="Q426" s="38">
        <v>4</v>
      </c>
      <c r="R426" s="38">
        <v>5</v>
      </c>
      <c r="S426" s="38">
        <v>6</v>
      </c>
      <c r="T426" s="38">
        <v>7</v>
      </c>
      <c r="U426" s="39">
        <v>8</v>
      </c>
    </row>
    <row r="427" spans="14:21" x14ac:dyDescent="0.25">
      <c r="N427" s="37">
        <v>1</v>
      </c>
      <c r="O427" s="38">
        <v>2</v>
      </c>
      <c r="P427" s="38">
        <v>3</v>
      </c>
      <c r="Q427" s="38">
        <v>4</v>
      </c>
      <c r="R427" s="38">
        <v>5</v>
      </c>
      <c r="S427" s="38">
        <v>6</v>
      </c>
      <c r="T427" s="38">
        <v>7</v>
      </c>
      <c r="U427" s="39">
        <v>8</v>
      </c>
    </row>
    <row r="428" spans="14:21" x14ac:dyDescent="0.25">
      <c r="N428" s="37">
        <v>1</v>
      </c>
      <c r="O428" s="38">
        <v>2</v>
      </c>
      <c r="P428" s="38">
        <v>3</v>
      </c>
      <c r="Q428" s="38">
        <v>4</v>
      </c>
      <c r="R428" s="38">
        <v>5</v>
      </c>
      <c r="S428" s="38">
        <v>6</v>
      </c>
      <c r="T428" s="38">
        <v>7</v>
      </c>
      <c r="U428" s="39">
        <v>8</v>
      </c>
    </row>
    <row r="429" spans="14:21" x14ac:dyDescent="0.25">
      <c r="N429" s="37">
        <v>1</v>
      </c>
      <c r="O429" s="38">
        <v>2</v>
      </c>
      <c r="P429" s="38">
        <v>3</v>
      </c>
      <c r="Q429" s="38">
        <v>4</v>
      </c>
      <c r="R429" s="38">
        <v>5</v>
      </c>
      <c r="S429" s="38">
        <v>6</v>
      </c>
      <c r="T429" s="38">
        <v>7</v>
      </c>
      <c r="U429" s="39">
        <v>8</v>
      </c>
    </row>
    <row r="430" spans="14:21" x14ac:dyDescent="0.25">
      <c r="N430" s="37">
        <v>1</v>
      </c>
      <c r="O430" s="38">
        <v>2</v>
      </c>
      <c r="P430" s="38">
        <v>3</v>
      </c>
      <c r="Q430" s="38">
        <v>4</v>
      </c>
      <c r="R430" s="38">
        <v>5</v>
      </c>
      <c r="S430" s="38">
        <v>6</v>
      </c>
      <c r="T430" s="38">
        <v>7</v>
      </c>
      <c r="U430" s="39">
        <v>8</v>
      </c>
    </row>
    <row r="431" spans="14:21" x14ac:dyDescent="0.25">
      <c r="N431" s="37">
        <v>1</v>
      </c>
      <c r="O431" s="38">
        <v>2</v>
      </c>
      <c r="P431" s="38">
        <v>3</v>
      </c>
      <c r="Q431" s="38">
        <v>4</v>
      </c>
      <c r="R431" s="38">
        <v>5</v>
      </c>
      <c r="S431" s="38">
        <v>6</v>
      </c>
      <c r="T431" s="38">
        <v>7</v>
      </c>
      <c r="U431" s="39">
        <v>8</v>
      </c>
    </row>
    <row r="432" spans="14:21" x14ac:dyDescent="0.25">
      <c r="N432" s="37">
        <v>1</v>
      </c>
      <c r="O432" s="38">
        <v>2</v>
      </c>
      <c r="P432" s="38">
        <v>3</v>
      </c>
      <c r="Q432" s="38">
        <v>4</v>
      </c>
      <c r="R432" s="38">
        <v>5</v>
      </c>
      <c r="S432" s="38">
        <v>6</v>
      </c>
      <c r="T432" s="38">
        <v>7</v>
      </c>
      <c r="U432" s="39">
        <v>8</v>
      </c>
    </row>
    <row r="433" spans="14:21" x14ac:dyDescent="0.25">
      <c r="N433" s="37">
        <v>1</v>
      </c>
      <c r="O433" s="38">
        <v>2</v>
      </c>
      <c r="P433" s="38">
        <v>3</v>
      </c>
      <c r="Q433" s="38">
        <v>4</v>
      </c>
      <c r="R433" s="38">
        <v>5</v>
      </c>
      <c r="S433" s="38">
        <v>6</v>
      </c>
      <c r="T433" s="38">
        <v>7</v>
      </c>
      <c r="U433" s="39">
        <v>8</v>
      </c>
    </row>
    <row r="434" spans="14:21" x14ac:dyDescent="0.25">
      <c r="N434" s="37">
        <v>1</v>
      </c>
      <c r="O434" s="38">
        <v>2</v>
      </c>
      <c r="P434" s="38">
        <v>3</v>
      </c>
      <c r="Q434" s="38">
        <v>4</v>
      </c>
      <c r="R434" s="38">
        <v>5</v>
      </c>
      <c r="S434" s="38">
        <v>6</v>
      </c>
      <c r="T434" s="38">
        <v>7</v>
      </c>
      <c r="U434" s="39">
        <v>8</v>
      </c>
    </row>
    <row r="435" spans="14:21" x14ac:dyDescent="0.25">
      <c r="N435" s="37">
        <v>1</v>
      </c>
      <c r="O435" s="38">
        <v>2</v>
      </c>
      <c r="P435" s="38">
        <v>3</v>
      </c>
      <c r="Q435" s="38">
        <v>4</v>
      </c>
      <c r="R435" s="38">
        <v>5</v>
      </c>
      <c r="S435" s="38">
        <v>6</v>
      </c>
      <c r="T435" s="38">
        <v>7</v>
      </c>
      <c r="U435" s="39">
        <v>8</v>
      </c>
    </row>
    <row r="436" spans="14:21" x14ac:dyDescent="0.25">
      <c r="N436" s="37">
        <v>1</v>
      </c>
      <c r="O436" s="38">
        <v>2</v>
      </c>
      <c r="P436" s="38">
        <v>3</v>
      </c>
      <c r="Q436" s="38">
        <v>4</v>
      </c>
      <c r="R436" s="38">
        <v>5</v>
      </c>
      <c r="S436" s="38">
        <v>6</v>
      </c>
      <c r="T436" s="38">
        <v>7</v>
      </c>
      <c r="U436" s="39">
        <v>8</v>
      </c>
    </row>
    <row r="437" spans="14:21" x14ac:dyDescent="0.25">
      <c r="N437" s="37">
        <v>1</v>
      </c>
      <c r="O437" s="38">
        <v>2</v>
      </c>
      <c r="P437" s="38">
        <v>3</v>
      </c>
      <c r="Q437" s="38">
        <v>4</v>
      </c>
      <c r="R437" s="38">
        <v>5</v>
      </c>
      <c r="S437" s="38">
        <v>6</v>
      </c>
      <c r="T437" s="38">
        <v>7</v>
      </c>
      <c r="U437" s="39">
        <v>8</v>
      </c>
    </row>
    <row r="438" spans="14:21" x14ac:dyDescent="0.25">
      <c r="N438" s="37">
        <v>1</v>
      </c>
      <c r="O438" s="38">
        <v>2</v>
      </c>
      <c r="P438" s="38">
        <v>3</v>
      </c>
      <c r="Q438" s="38">
        <v>4</v>
      </c>
      <c r="R438" s="38">
        <v>5</v>
      </c>
      <c r="S438" s="38">
        <v>6</v>
      </c>
      <c r="T438" s="38">
        <v>7</v>
      </c>
      <c r="U438" s="39">
        <v>8</v>
      </c>
    </row>
    <row r="439" spans="14:21" x14ac:dyDescent="0.25">
      <c r="N439" s="37">
        <v>1</v>
      </c>
      <c r="O439" s="38">
        <v>2</v>
      </c>
      <c r="P439" s="38">
        <v>3</v>
      </c>
      <c r="Q439" s="38">
        <v>4</v>
      </c>
      <c r="R439" s="38">
        <v>5</v>
      </c>
      <c r="S439" s="38">
        <v>6</v>
      </c>
      <c r="T439" s="38">
        <v>7</v>
      </c>
      <c r="U439" s="39">
        <v>8</v>
      </c>
    </row>
    <row r="440" spans="14:21" x14ac:dyDescent="0.25">
      <c r="N440" s="37">
        <v>1</v>
      </c>
      <c r="O440" s="38">
        <v>2</v>
      </c>
      <c r="P440" s="38">
        <v>3</v>
      </c>
      <c r="Q440" s="38">
        <v>4</v>
      </c>
      <c r="R440" s="38">
        <v>5</v>
      </c>
      <c r="S440" s="38">
        <v>6</v>
      </c>
      <c r="T440" s="38">
        <v>7</v>
      </c>
      <c r="U440" s="39">
        <v>8</v>
      </c>
    </row>
    <row r="441" spans="14:21" x14ac:dyDescent="0.25">
      <c r="N441" s="37">
        <v>1</v>
      </c>
      <c r="O441" s="38">
        <v>2</v>
      </c>
      <c r="P441" s="38">
        <v>3</v>
      </c>
      <c r="Q441" s="38">
        <v>4</v>
      </c>
      <c r="R441" s="38">
        <v>5</v>
      </c>
      <c r="S441" s="38">
        <v>6</v>
      </c>
      <c r="T441" s="38">
        <v>7</v>
      </c>
      <c r="U441" s="39">
        <v>8</v>
      </c>
    </row>
    <row r="442" spans="14:21" x14ac:dyDescent="0.25">
      <c r="N442" s="37">
        <v>1</v>
      </c>
      <c r="O442" s="38">
        <v>2</v>
      </c>
      <c r="P442" s="38">
        <v>3</v>
      </c>
      <c r="Q442" s="38">
        <v>4</v>
      </c>
      <c r="R442" s="38">
        <v>5</v>
      </c>
      <c r="S442" s="38">
        <v>6</v>
      </c>
      <c r="T442" s="38">
        <v>7</v>
      </c>
      <c r="U442" s="39">
        <v>8</v>
      </c>
    </row>
    <row r="443" spans="14:21" x14ac:dyDescent="0.25">
      <c r="N443" s="37">
        <v>1</v>
      </c>
      <c r="O443" s="38">
        <v>2</v>
      </c>
      <c r="P443" s="38">
        <v>3</v>
      </c>
      <c r="Q443" s="38">
        <v>4</v>
      </c>
      <c r="R443" s="38">
        <v>5</v>
      </c>
      <c r="S443" s="38">
        <v>6</v>
      </c>
      <c r="T443" s="38">
        <v>7</v>
      </c>
      <c r="U443" s="39">
        <v>8</v>
      </c>
    </row>
    <row r="444" spans="14:21" x14ac:dyDescent="0.25">
      <c r="N444" s="37">
        <v>1</v>
      </c>
      <c r="O444" s="38">
        <v>2</v>
      </c>
      <c r="P444" s="38">
        <v>3</v>
      </c>
      <c r="Q444" s="38">
        <v>4</v>
      </c>
      <c r="R444" s="38">
        <v>5</v>
      </c>
      <c r="S444" s="38">
        <v>6</v>
      </c>
      <c r="T444" s="38">
        <v>7</v>
      </c>
      <c r="U444" s="39">
        <v>8</v>
      </c>
    </row>
    <row r="445" spans="14:21" x14ac:dyDescent="0.25">
      <c r="N445" s="37">
        <v>1</v>
      </c>
      <c r="O445" s="38">
        <v>2</v>
      </c>
      <c r="P445" s="38">
        <v>3</v>
      </c>
      <c r="Q445" s="38">
        <v>4</v>
      </c>
      <c r="R445" s="38">
        <v>5</v>
      </c>
      <c r="S445" s="38">
        <v>6</v>
      </c>
      <c r="T445" s="38">
        <v>7</v>
      </c>
      <c r="U445" s="39">
        <v>8</v>
      </c>
    </row>
    <row r="446" spans="14:21" x14ac:dyDescent="0.25">
      <c r="N446" s="37">
        <v>1</v>
      </c>
      <c r="O446" s="38">
        <v>2</v>
      </c>
      <c r="P446" s="38">
        <v>3</v>
      </c>
      <c r="Q446" s="38">
        <v>4</v>
      </c>
      <c r="R446" s="38">
        <v>5</v>
      </c>
      <c r="S446" s="38">
        <v>6</v>
      </c>
      <c r="T446" s="38">
        <v>7</v>
      </c>
      <c r="U446" s="39">
        <v>8</v>
      </c>
    </row>
    <row r="447" spans="14:21" x14ac:dyDescent="0.25">
      <c r="N447" s="37">
        <v>1</v>
      </c>
      <c r="O447" s="38">
        <v>2</v>
      </c>
      <c r="P447" s="38">
        <v>3</v>
      </c>
      <c r="Q447" s="38">
        <v>4</v>
      </c>
      <c r="R447" s="38">
        <v>5</v>
      </c>
      <c r="S447" s="38">
        <v>6</v>
      </c>
      <c r="T447" s="38">
        <v>7</v>
      </c>
      <c r="U447" s="39">
        <v>8</v>
      </c>
    </row>
    <row r="448" spans="14:21" x14ac:dyDescent="0.25">
      <c r="N448" s="37">
        <v>1</v>
      </c>
      <c r="O448" s="38">
        <v>2</v>
      </c>
      <c r="P448" s="38">
        <v>3</v>
      </c>
      <c r="Q448" s="38">
        <v>4</v>
      </c>
      <c r="R448" s="38">
        <v>5</v>
      </c>
      <c r="S448" s="38">
        <v>6</v>
      </c>
      <c r="T448" s="38">
        <v>7</v>
      </c>
      <c r="U448" s="39">
        <v>8</v>
      </c>
    </row>
    <row r="449" spans="14:21" x14ac:dyDescent="0.25">
      <c r="N449" s="37">
        <v>1</v>
      </c>
      <c r="O449" s="38">
        <v>2</v>
      </c>
      <c r="P449" s="38">
        <v>3</v>
      </c>
      <c r="Q449" s="38">
        <v>4</v>
      </c>
      <c r="R449" s="38">
        <v>5</v>
      </c>
      <c r="S449" s="38">
        <v>6</v>
      </c>
      <c r="T449" s="38">
        <v>7</v>
      </c>
      <c r="U449" s="39">
        <v>8</v>
      </c>
    </row>
    <row r="450" spans="14:21" x14ac:dyDescent="0.25">
      <c r="N450" s="37">
        <v>1</v>
      </c>
      <c r="O450" s="38">
        <v>2</v>
      </c>
      <c r="P450" s="38">
        <v>3</v>
      </c>
      <c r="Q450" s="38">
        <v>4</v>
      </c>
      <c r="R450" s="38">
        <v>5</v>
      </c>
      <c r="S450" s="38">
        <v>6</v>
      </c>
      <c r="T450" s="38">
        <v>7</v>
      </c>
      <c r="U450" s="39">
        <v>8</v>
      </c>
    </row>
    <row r="451" spans="14:21" x14ac:dyDescent="0.25">
      <c r="N451" s="37">
        <v>1</v>
      </c>
      <c r="O451" s="38">
        <v>2</v>
      </c>
      <c r="P451" s="38">
        <v>3</v>
      </c>
      <c r="Q451" s="38">
        <v>4</v>
      </c>
      <c r="R451" s="38">
        <v>5</v>
      </c>
      <c r="S451" s="38">
        <v>6</v>
      </c>
      <c r="T451" s="38">
        <v>7</v>
      </c>
      <c r="U451" s="39">
        <v>8</v>
      </c>
    </row>
    <row r="452" spans="14:21" x14ac:dyDescent="0.25">
      <c r="N452" s="37">
        <v>1</v>
      </c>
      <c r="O452" s="38">
        <v>2</v>
      </c>
      <c r="P452" s="38">
        <v>3</v>
      </c>
      <c r="Q452" s="38">
        <v>4</v>
      </c>
      <c r="R452" s="38">
        <v>5</v>
      </c>
      <c r="S452" s="38">
        <v>6</v>
      </c>
      <c r="T452" s="38">
        <v>7</v>
      </c>
      <c r="U452" s="39">
        <v>8</v>
      </c>
    </row>
    <row r="453" spans="14:21" x14ac:dyDescent="0.25">
      <c r="N453" s="37">
        <v>1</v>
      </c>
      <c r="O453" s="38">
        <v>2</v>
      </c>
      <c r="P453" s="38">
        <v>3</v>
      </c>
      <c r="Q453" s="38">
        <v>4</v>
      </c>
      <c r="R453" s="38">
        <v>5</v>
      </c>
      <c r="S453" s="38">
        <v>6</v>
      </c>
      <c r="T453" s="38">
        <v>7</v>
      </c>
      <c r="U453" s="39">
        <v>8</v>
      </c>
    </row>
    <row r="454" spans="14:21" x14ac:dyDescent="0.25">
      <c r="N454" s="37">
        <v>1</v>
      </c>
      <c r="O454" s="38">
        <v>2</v>
      </c>
      <c r="P454" s="38">
        <v>3</v>
      </c>
      <c r="Q454" s="38">
        <v>4</v>
      </c>
      <c r="R454" s="38">
        <v>5</v>
      </c>
      <c r="S454" s="38">
        <v>6</v>
      </c>
      <c r="T454" s="38">
        <v>7</v>
      </c>
      <c r="U454" s="39">
        <v>8</v>
      </c>
    </row>
    <row r="455" spans="14:21" x14ac:dyDescent="0.25">
      <c r="N455" s="37">
        <v>1</v>
      </c>
      <c r="O455" s="38">
        <v>2</v>
      </c>
      <c r="P455" s="38">
        <v>3</v>
      </c>
      <c r="Q455" s="38">
        <v>4</v>
      </c>
      <c r="R455" s="38">
        <v>5</v>
      </c>
      <c r="S455" s="38">
        <v>6</v>
      </c>
      <c r="T455" s="38">
        <v>7</v>
      </c>
      <c r="U455" s="39">
        <v>8</v>
      </c>
    </row>
    <row r="456" spans="14:21" x14ac:dyDescent="0.25">
      <c r="N456" s="37">
        <v>1</v>
      </c>
      <c r="O456" s="38">
        <v>2</v>
      </c>
      <c r="P456" s="38">
        <v>3</v>
      </c>
      <c r="Q456" s="38">
        <v>4</v>
      </c>
      <c r="R456" s="38">
        <v>5</v>
      </c>
      <c r="S456" s="38">
        <v>6</v>
      </c>
      <c r="T456" s="38">
        <v>7</v>
      </c>
      <c r="U456" s="39">
        <v>8</v>
      </c>
    </row>
    <row r="457" spans="14:21" x14ac:dyDescent="0.25">
      <c r="N457" s="37">
        <v>1</v>
      </c>
      <c r="O457" s="38">
        <v>2</v>
      </c>
      <c r="P457" s="38">
        <v>3</v>
      </c>
      <c r="Q457" s="38">
        <v>4</v>
      </c>
      <c r="R457" s="38">
        <v>5</v>
      </c>
      <c r="S457" s="38">
        <v>6</v>
      </c>
      <c r="T457" s="38">
        <v>7</v>
      </c>
      <c r="U457" s="39">
        <v>8</v>
      </c>
    </row>
    <row r="458" spans="14:21" x14ac:dyDescent="0.25">
      <c r="N458" s="37">
        <v>1</v>
      </c>
      <c r="O458" s="38">
        <v>2</v>
      </c>
      <c r="P458" s="38">
        <v>3</v>
      </c>
      <c r="Q458" s="38">
        <v>4</v>
      </c>
      <c r="R458" s="38">
        <v>5</v>
      </c>
      <c r="S458" s="38">
        <v>6</v>
      </c>
      <c r="T458" s="38">
        <v>7</v>
      </c>
      <c r="U458" s="39">
        <v>8</v>
      </c>
    </row>
    <row r="459" spans="14:21" x14ac:dyDescent="0.25">
      <c r="N459" s="37">
        <v>1</v>
      </c>
      <c r="O459" s="38">
        <v>2</v>
      </c>
      <c r="P459" s="38">
        <v>3</v>
      </c>
      <c r="Q459" s="38">
        <v>4</v>
      </c>
      <c r="R459" s="38">
        <v>5</v>
      </c>
      <c r="S459" s="38">
        <v>6</v>
      </c>
      <c r="T459" s="38">
        <v>7</v>
      </c>
      <c r="U459" s="39">
        <v>8</v>
      </c>
    </row>
    <row r="460" spans="14:21" x14ac:dyDescent="0.25">
      <c r="N460" s="37">
        <v>1</v>
      </c>
      <c r="O460" s="38">
        <v>2</v>
      </c>
      <c r="P460" s="38">
        <v>3</v>
      </c>
      <c r="Q460" s="38">
        <v>4</v>
      </c>
      <c r="R460" s="38">
        <v>5</v>
      </c>
      <c r="S460" s="38">
        <v>6</v>
      </c>
      <c r="T460" s="38">
        <v>7</v>
      </c>
      <c r="U460" s="39">
        <v>8</v>
      </c>
    </row>
    <row r="461" spans="14:21" x14ac:dyDescent="0.25">
      <c r="N461" s="37">
        <v>1</v>
      </c>
      <c r="O461" s="38">
        <v>2</v>
      </c>
      <c r="P461" s="38">
        <v>3</v>
      </c>
      <c r="Q461" s="38">
        <v>4</v>
      </c>
      <c r="R461" s="38">
        <v>5</v>
      </c>
      <c r="S461" s="38">
        <v>6</v>
      </c>
      <c r="T461" s="38">
        <v>7</v>
      </c>
      <c r="U461" s="39">
        <v>8</v>
      </c>
    </row>
    <row r="462" spans="14:21" x14ac:dyDescent="0.25">
      <c r="N462" s="37">
        <v>1</v>
      </c>
      <c r="O462" s="38">
        <v>2</v>
      </c>
      <c r="P462" s="38">
        <v>3</v>
      </c>
      <c r="Q462" s="38">
        <v>4</v>
      </c>
      <c r="R462" s="38">
        <v>5</v>
      </c>
      <c r="S462" s="38">
        <v>6</v>
      </c>
      <c r="T462" s="38">
        <v>7</v>
      </c>
      <c r="U462" s="39">
        <v>8</v>
      </c>
    </row>
    <row r="463" spans="14:21" x14ac:dyDescent="0.25">
      <c r="N463" s="37">
        <v>1</v>
      </c>
      <c r="O463" s="38">
        <v>2</v>
      </c>
      <c r="P463" s="38">
        <v>3</v>
      </c>
      <c r="Q463" s="38">
        <v>4</v>
      </c>
      <c r="R463" s="38">
        <v>5</v>
      </c>
      <c r="S463" s="38">
        <v>6</v>
      </c>
      <c r="T463" s="38">
        <v>7</v>
      </c>
      <c r="U463" s="39">
        <v>8</v>
      </c>
    </row>
    <row r="464" spans="14:21" x14ac:dyDescent="0.25">
      <c r="N464" s="37">
        <v>1</v>
      </c>
      <c r="O464" s="38">
        <v>2</v>
      </c>
      <c r="P464" s="38">
        <v>3</v>
      </c>
      <c r="Q464" s="38">
        <v>4</v>
      </c>
      <c r="R464" s="38">
        <v>5</v>
      </c>
      <c r="S464" s="38">
        <v>6</v>
      </c>
      <c r="T464" s="38">
        <v>7</v>
      </c>
      <c r="U464" s="39">
        <v>8</v>
      </c>
    </row>
    <row r="465" spans="14:21" x14ac:dyDescent="0.25">
      <c r="N465" s="37">
        <v>1</v>
      </c>
      <c r="O465" s="38">
        <v>2</v>
      </c>
      <c r="P465" s="38">
        <v>3</v>
      </c>
      <c r="Q465" s="38">
        <v>4</v>
      </c>
      <c r="R465" s="38">
        <v>5</v>
      </c>
      <c r="S465" s="38">
        <v>6</v>
      </c>
      <c r="T465" s="38">
        <v>7</v>
      </c>
      <c r="U465" s="39">
        <v>8</v>
      </c>
    </row>
    <row r="466" spans="14:21" x14ac:dyDescent="0.25">
      <c r="N466" s="37">
        <v>1</v>
      </c>
      <c r="O466" s="38">
        <v>2</v>
      </c>
      <c r="P466" s="38">
        <v>3</v>
      </c>
      <c r="Q466" s="38">
        <v>4</v>
      </c>
      <c r="R466" s="38">
        <v>5</v>
      </c>
      <c r="S466" s="38">
        <v>6</v>
      </c>
      <c r="T466" s="38">
        <v>7</v>
      </c>
      <c r="U466" s="39">
        <v>8</v>
      </c>
    </row>
    <row r="467" spans="14:21" x14ac:dyDescent="0.25">
      <c r="N467" s="37">
        <v>1</v>
      </c>
      <c r="O467" s="38">
        <v>2</v>
      </c>
      <c r="P467" s="38">
        <v>3</v>
      </c>
      <c r="Q467" s="38">
        <v>4</v>
      </c>
      <c r="R467" s="38">
        <v>5</v>
      </c>
      <c r="S467" s="38">
        <v>6</v>
      </c>
      <c r="T467" s="38">
        <v>7</v>
      </c>
      <c r="U467" s="39">
        <v>8</v>
      </c>
    </row>
    <row r="468" spans="14:21" x14ac:dyDescent="0.25">
      <c r="N468" s="37">
        <v>1</v>
      </c>
      <c r="O468" s="38">
        <v>2</v>
      </c>
      <c r="P468" s="38">
        <v>3</v>
      </c>
      <c r="Q468" s="38">
        <v>4</v>
      </c>
      <c r="R468" s="38">
        <v>5</v>
      </c>
      <c r="S468" s="38">
        <v>6</v>
      </c>
      <c r="T468" s="38">
        <v>7</v>
      </c>
      <c r="U468" s="39">
        <v>8</v>
      </c>
    </row>
    <row r="469" spans="14:21" x14ac:dyDescent="0.25">
      <c r="N469" s="37">
        <v>1</v>
      </c>
      <c r="O469" s="38">
        <v>2</v>
      </c>
      <c r="P469" s="38">
        <v>3</v>
      </c>
      <c r="Q469" s="38">
        <v>4</v>
      </c>
      <c r="R469" s="38">
        <v>5</v>
      </c>
      <c r="S469" s="38">
        <v>6</v>
      </c>
      <c r="T469" s="38">
        <v>7</v>
      </c>
      <c r="U469" s="39">
        <v>8</v>
      </c>
    </row>
    <row r="470" spans="14:21" x14ac:dyDescent="0.25">
      <c r="N470" s="37">
        <v>1</v>
      </c>
      <c r="O470" s="38">
        <v>2</v>
      </c>
      <c r="P470" s="38">
        <v>3</v>
      </c>
      <c r="Q470" s="38">
        <v>4</v>
      </c>
      <c r="R470" s="38">
        <v>5</v>
      </c>
      <c r="S470" s="38">
        <v>6</v>
      </c>
      <c r="T470" s="38">
        <v>7</v>
      </c>
      <c r="U470" s="39">
        <v>8</v>
      </c>
    </row>
    <row r="471" spans="14:21" x14ac:dyDescent="0.25">
      <c r="N471" s="37">
        <v>1</v>
      </c>
      <c r="O471" s="38">
        <v>2</v>
      </c>
      <c r="P471" s="38">
        <v>3</v>
      </c>
      <c r="Q471" s="38">
        <v>4</v>
      </c>
      <c r="R471" s="38">
        <v>5</v>
      </c>
      <c r="S471" s="38">
        <v>6</v>
      </c>
      <c r="T471" s="38">
        <v>7</v>
      </c>
      <c r="U471" s="39">
        <v>8</v>
      </c>
    </row>
    <row r="472" spans="14:21" x14ac:dyDescent="0.25">
      <c r="N472" s="37">
        <v>1</v>
      </c>
      <c r="O472" s="38">
        <v>2</v>
      </c>
      <c r="P472" s="38">
        <v>3</v>
      </c>
      <c r="Q472" s="38">
        <v>4</v>
      </c>
      <c r="R472" s="38">
        <v>5</v>
      </c>
      <c r="S472" s="38">
        <v>6</v>
      </c>
      <c r="T472" s="38">
        <v>7</v>
      </c>
      <c r="U472" s="39">
        <v>8</v>
      </c>
    </row>
    <row r="473" spans="14:21" x14ac:dyDescent="0.25">
      <c r="N473" s="37">
        <v>1</v>
      </c>
      <c r="O473" s="38">
        <v>2</v>
      </c>
      <c r="P473" s="38">
        <v>3</v>
      </c>
      <c r="Q473" s="38">
        <v>4</v>
      </c>
      <c r="R473" s="38">
        <v>5</v>
      </c>
      <c r="S473" s="38">
        <v>6</v>
      </c>
      <c r="T473" s="38">
        <v>7</v>
      </c>
      <c r="U473" s="39">
        <v>8</v>
      </c>
    </row>
    <row r="474" spans="14:21" x14ac:dyDescent="0.25">
      <c r="N474" s="37">
        <v>1</v>
      </c>
      <c r="O474" s="38">
        <v>2</v>
      </c>
      <c r="P474" s="38">
        <v>3</v>
      </c>
      <c r="Q474" s="38">
        <v>4</v>
      </c>
      <c r="R474" s="38">
        <v>5</v>
      </c>
      <c r="S474" s="38">
        <v>6</v>
      </c>
      <c r="T474" s="38">
        <v>7</v>
      </c>
      <c r="U474" s="39">
        <v>8</v>
      </c>
    </row>
    <row r="475" spans="14:21" x14ac:dyDescent="0.25">
      <c r="N475" s="37">
        <v>1</v>
      </c>
      <c r="O475" s="38">
        <v>2</v>
      </c>
      <c r="P475" s="38">
        <v>3</v>
      </c>
      <c r="Q475" s="38">
        <v>4</v>
      </c>
      <c r="R475" s="38">
        <v>5</v>
      </c>
      <c r="S475" s="38">
        <v>6</v>
      </c>
      <c r="T475" s="38">
        <v>7</v>
      </c>
      <c r="U475" s="39">
        <v>8</v>
      </c>
    </row>
    <row r="476" spans="14:21" x14ac:dyDescent="0.25">
      <c r="N476" s="37">
        <v>1</v>
      </c>
      <c r="O476" s="38">
        <v>2</v>
      </c>
      <c r="P476" s="38">
        <v>3</v>
      </c>
      <c r="Q476" s="38">
        <v>4</v>
      </c>
      <c r="R476" s="38">
        <v>5</v>
      </c>
      <c r="S476" s="38">
        <v>6</v>
      </c>
      <c r="T476" s="38">
        <v>7</v>
      </c>
      <c r="U476" s="39">
        <v>8</v>
      </c>
    </row>
    <row r="477" spans="14:21" x14ac:dyDescent="0.25">
      <c r="N477" s="37">
        <v>1</v>
      </c>
      <c r="O477" s="38">
        <v>2</v>
      </c>
      <c r="P477" s="38">
        <v>3</v>
      </c>
      <c r="Q477" s="38">
        <v>4</v>
      </c>
      <c r="R477" s="38">
        <v>5</v>
      </c>
      <c r="S477" s="38">
        <v>6</v>
      </c>
      <c r="T477" s="38">
        <v>7</v>
      </c>
      <c r="U477" s="39">
        <v>8</v>
      </c>
    </row>
    <row r="478" spans="14:21" x14ac:dyDescent="0.25">
      <c r="N478" s="37">
        <v>1</v>
      </c>
      <c r="O478" s="38">
        <v>2</v>
      </c>
      <c r="P478" s="38">
        <v>3</v>
      </c>
      <c r="Q478" s="38">
        <v>4</v>
      </c>
      <c r="R478" s="38">
        <v>5</v>
      </c>
      <c r="S478" s="38">
        <v>6</v>
      </c>
      <c r="T478" s="38">
        <v>7</v>
      </c>
      <c r="U478" s="39">
        <v>8</v>
      </c>
    </row>
    <row r="479" spans="14:21" x14ac:dyDescent="0.25">
      <c r="N479" s="37">
        <v>1</v>
      </c>
      <c r="O479" s="38">
        <v>2</v>
      </c>
      <c r="P479" s="38">
        <v>3</v>
      </c>
      <c r="Q479" s="38">
        <v>4</v>
      </c>
      <c r="R479" s="38">
        <v>5</v>
      </c>
      <c r="S479" s="38">
        <v>6</v>
      </c>
      <c r="T479" s="38">
        <v>7</v>
      </c>
      <c r="U479" s="39">
        <v>8</v>
      </c>
    </row>
    <row r="480" spans="14:21" x14ac:dyDescent="0.25">
      <c r="N480" s="37">
        <v>1</v>
      </c>
      <c r="O480" s="38">
        <v>2</v>
      </c>
      <c r="P480" s="38">
        <v>3</v>
      </c>
      <c r="Q480" s="38">
        <v>4</v>
      </c>
      <c r="R480" s="38">
        <v>5</v>
      </c>
      <c r="S480" s="38">
        <v>6</v>
      </c>
      <c r="T480" s="38">
        <v>7</v>
      </c>
      <c r="U480" s="39">
        <v>8</v>
      </c>
    </row>
    <row r="481" spans="14:21" x14ac:dyDescent="0.25">
      <c r="N481" s="37">
        <v>1</v>
      </c>
      <c r="O481" s="38">
        <v>2</v>
      </c>
      <c r="P481" s="38">
        <v>3</v>
      </c>
      <c r="Q481" s="38">
        <v>4</v>
      </c>
      <c r="R481" s="38">
        <v>5</v>
      </c>
      <c r="S481" s="38">
        <v>6</v>
      </c>
      <c r="T481" s="38">
        <v>7</v>
      </c>
      <c r="U481" s="39">
        <v>8</v>
      </c>
    </row>
    <row r="482" spans="14:21" x14ac:dyDescent="0.25">
      <c r="N482" s="37">
        <v>1</v>
      </c>
      <c r="O482" s="38">
        <v>2</v>
      </c>
      <c r="P482" s="38">
        <v>3</v>
      </c>
      <c r="Q482" s="38">
        <v>4</v>
      </c>
      <c r="R482" s="38">
        <v>5</v>
      </c>
      <c r="S482" s="38">
        <v>6</v>
      </c>
      <c r="T482" s="38">
        <v>7</v>
      </c>
      <c r="U482" s="39">
        <v>8</v>
      </c>
    </row>
    <row r="483" spans="14:21" x14ac:dyDescent="0.25">
      <c r="N483" s="37">
        <v>1</v>
      </c>
      <c r="O483" s="38">
        <v>2</v>
      </c>
      <c r="P483" s="38">
        <v>3</v>
      </c>
      <c r="Q483" s="38">
        <v>4</v>
      </c>
      <c r="R483" s="38">
        <v>5</v>
      </c>
      <c r="S483" s="38">
        <v>6</v>
      </c>
      <c r="T483" s="38">
        <v>7</v>
      </c>
      <c r="U483" s="39">
        <v>8</v>
      </c>
    </row>
    <row r="484" spans="14:21" x14ac:dyDescent="0.25">
      <c r="N484" s="37">
        <v>1</v>
      </c>
      <c r="O484" s="38">
        <v>2</v>
      </c>
      <c r="P484" s="38">
        <v>3</v>
      </c>
      <c r="Q484" s="38">
        <v>4</v>
      </c>
      <c r="R484" s="38">
        <v>5</v>
      </c>
      <c r="S484" s="38">
        <v>6</v>
      </c>
      <c r="T484" s="38">
        <v>7</v>
      </c>
      <c r="U484" s="39">
        <v>8</v>
      </c>
    </row>
    <row r="485" spans="14:21" x14ac:dyDescent="0.25">
      <c r="N485" s="37">
        <v>1</v>
      </c>
      <c r="O485" s="38">
        <v>2</v>
      </c>
      <c r="P485" s="38">
        <v>3</v>
      </c>
      <c r="Q485" s="38">
        <v>4</v>
      </c>
      <c r="R485" s="38">
        <v>5</v>
      </c>
      <c r="S485" s="38">
        <v>6</v>
      </c>
      <c r="T485" s="38">
        <v>7</v>
      </c>
      <c r="U485" s="39">
        <v>8</v>
      </c>
    </row>
    <row r="486" spans="14:21" x14ac:dyDescent="0.25">
      <c r="N486" s="37">
        <v>1</v>
      </c>
      <c r="O486" s="38">
        <v>2</v>
      </c>
      <c r="P486" s="38">
        <v>3</v>
      </c>
      <c r="Q486" s="38">
        <v>4</v>
      </c>
      <c r="R486" s="38">
        <v>5</v>
      </c>
      <c r="S486" s="38">
        <v>6</v>
      </c>
      <c r="T486" s="38">
        <v>7</v>
      </c>
      <c r="U486" s="39">
        <v>8</v>
      </c>
    </row>
    <row r="487" spans="14:21" x14ac:dyDescent="0.25">
      <c r="N487" s="37">
        <v>1</v>
      </c>
      <c r="O487" s="38">
        <v>2</v>
      </c>
      <c r="P487" s="38">
        <v>3</v>
      </c>
      <c r="Q487" s="38">
        <v>4</v>
      </c>
      <c r="R487" s="38">
        <v>5</v>
      </c>
      <c r="S487" s="38">
        <v>6</v>
      </c>
      <c r="T487" s="38">
        <v>7</v>
      </c>
      <c r="U487" s="39">
        <v>8</v>
      </c>
    </row>
    <row r="488" spans="14:21" x14ac:dyDescent="0.25">
      <c r="N488" s="37">
        <v>1</v>
      </c>
      <c r="O488" s="38">
        <v>2</v>
      </c>
      <c r="P488" s="38">
        <v>3</v>
      </c>
      <c r="Q488" s="38">
        <v>4</v>
      </c>
      <c r="R488" s="38">
        <v>5</v>
      </c>
      <c r="S488" s="38">
        <v>6</v>
      </c>
      <c r="T488" s="38">
        <v>7</v>
      </c>
      <c r="U488" s="39">
        <v>8</v>
      </c>
    </row>
    <row r="489" spans="14:21" x14ac:dyDescent="0.25">
      <c r="N489" s="37">
        <v>1</v>
      </c>
      <c r="O489" s="38">
        <v>2</v>
      </c>
      <c r="P489" s="38">
        <v>3</v>
      </c>
      <c r="Q489" s="38">
        <v>4</v>
      </c>
      <c r="R489" s="38">
        <v>5</v>
      </c>
      <c r="S489" s="38">
        <v>6</v>
      </c>
      <c r="T489" s="38">
        <v>7</v>
      </c>
      <c r="U489" s="39">
        <v>8</v>
      </c>
    </row>
    <row r="490" spans="14:21" x14ac:dyDescent="0.25">
      <c r="N490" s="37">
        <v>1</v>
      </c>
      <c r="O490" s="38">
        <v>2</v>
      </c>
      <c r="P490" s="38">
        <v>3</v>
      </c>
      <c r="Q490" s="38">
        <v>4</v>
      </c>
      <c r="R490" s="38">
        <v>5</v>
      </c>
      <c r="S490" s="38">
        <v>6</v>
      </c>
      <c r="T490" s="38">
        <v>7</v>
      </c>
      <c r="U490" s="39">
        <v>8</v>
      </c>
    </row>
    <row r="491" spans="14:21" x14ac:dyDescent="0.25">
      <c r="N491" s="37">
        <v>1</v>
      </c>
      <c r="O491" s="38">
        <v>2</v>
      </c>
      <c r="P491" s="38">
        <v>3</v>
      </c>
      <c r="Q491" s="38">
        <v>4</v>
      </c>
      <c r="R491" s="38">
        <v>5</v>
      </c>
      <c r="S491" s="38">
        <v>6</v>
      </c>
      <c r="T491" s="38">
        <v>7</v>
      </c>
      <c r="U491" s="39">
        <v>8</v>
      </c>
    </row>
    <row r="492" spans="14:21" x14ac:dyDescent="0.25">
      <c r="N492" s="37">
        <v>1</v>
      </c>
      <c r="O492" s="38">
        <v>2</v>
      </c>
      <c r="P492" s="38">
        <v>3</v>
      </c>
      <c r="Q492" s="38">
        <v>4</v>
      </c>
      <c r="R492" s="38">
        <v>5</v>
      </c>
      <c r="S492" s="38">
        <v>6</v>
      </c>
      <c r="T492" s="38">
        <v>7</v>
      </c>
      <c r="U492" s="39">
        <v>8</v>
      </c>
    </row>
    <row r="493" spans="14:21" x14ac:dyDescent="0.25">
      <c r="N493" s="37">
        <v>1</v>
      </c>
      <c r="O493" s="38">
        <v>2</v>
      </c>
      <c r="P493" s="38">
        <v>3</v>
      </c>
      <c r="Q493" s="38">
        <v>4</v>
      </c>
      <c r="R493" s="38">
        <v>5</v>
      </c>
      <c r="S493" s="38">
        <v>6</v>
      </c>
      <c r="T493" s="38">
        <v>7</v>
      </c>
      <c r="U493" s="39">
        <v>8</v>
      </c>
    </row>
    <row r="494" spans="14:21" x14ac:dyDescent="0.25">
      <c r="N494" s="37">
        <v>1</v>
      </c>
      <c r="O494" s="38">
        <v>2</v>
      </c>
      <c r="P494" s="38">
        <v>3</v>
      </c>
      <c r="Q494" s="38">
        <v>4</v>
      </c>
      <c r="R494" s="38">
        <v>5</v>
      </c>
      <c r="S494" s="38">
        <v>6</v>
      </c>
      <c r="T494" s="38">
        <v>7</v>
      </c>
      <c r="U494" s="39">
        <v>8</v>
      </c>
    </row>
    <row r="495" spans="14:21" x14ac:dyDescent="0.25">
      <c r="N495" s="37">
        <v>1</v>
      </c>
      <c r="O495" s="38">
        <v>2</v>
      </c>
      <c r="P495" s="38">
        <v>3</v>
      </c>
      <c r="Q495" s="38">
        <v>4</v>
      </c>
      <c r="R495" s="38">
        <v>5</v>
      </c>
      <c r="S495" s="38">
        <v>6</v>
      </c>
      <c r="T495" s="38">
        <v>7</v>
      </c>
      <c r="U495" s="39">
        <v>8</v>
      </c>
    </row>
    <row r="496" spans="14:21" x14ac:dyDescent="0.25">
      <c r="N496" s="37">
        <v>1</v>
      </c>
      <c r="O496" s="38">
        <v>2</v>
      </c>
      <c r="P496" s="38">
        <v>3</v>
      </c>
      <c r="Q496" s="38">
        <v>4</v>
      </c>
      <c r="R496" s="38">
        <v>5</v>
      </c>
      <c r="S496" s="38">
        <v>6</v>
      </c>
      <c r="T496" s="38">
        <v>7</v>
      </c>
      <c r="U496" s="39">
        <v>8</v>
      </c>
    </row>
    <row r="497" spans="14:21" x14ac:dyDescent="0.25">
      <c r="N497" s="37">
        <v>1</v>
      </c>
      <c r="O497" s="38">
        <v>2</v>
      </c>
      <c r="P497" s="38">
        <v>3</v>
      </c>
      <c r="Q497" s="38">
        <v>4</v>
      </c>
      <c r="R497" s="38">
        <v>5</v>
      </c>
      <c r="S497" s="38">
        <v>6</v>
      </c>
      <c r="T497" s="38">
        <v>7</v>
      </c>
      <c r="U497" s="39">
        <v>8</v>
      </c>
    </row>
    <row r="498" spans="14:21" x14ac:dyDescent="0.25">
      <c r="N498" s="37">
        <v>1</v>
      </c>
      <c r="O498" s="38">
        <v>2</v>
      </c>
      <c r="P498" s="38">
        <v>3</v>
      </c>
      <c r="Q498" s="38">
        <v>4</v>
      </c>
      <c r="R498" s="38">
        <v>5</v>
      </c>
      <c r="S498" s="38">
        <v>6</v>
      </c>
      <c r="T498" s="38">
        <v>7</v>
      </c>
      <c r="U498" s="39">
        <v>8</v>
      </c>
    </row>
    <row r="499" spans="14:21" x14ac:dyDescent="0.25">
      <c r="N499" s="37">
        <v>1</v>
      </c>
      <c r="O499" s="38">
        <v>2</v>
      </c>
      <c r="P499" s="38">
        <v>3</v>
      </c>
      <c r="Q499" s="38">
        <v>4</v>
      </c>
      <c r="R499" s="38">
        <v>5</v>
      </c>
      <c r="S499" s="38">
        <v>6</v>
      </c>
      <c r="T499" s="38">
        <v>7</v>
      </c>
      <c r="U499" s="39">
        <v>8</v>
      </c>
    </row>
    <row r="500" spans="14:21" x14ac:dyDescent="0.25">
      <c r="N500" s="37">
        <v>1</v>
      </c>
      <c r="O500" s="38">
        <v>2</v>
      </c>
      <c r="P500" s="38">
        <v>3</v>
      </c>
      <c r="Q500" s="38">
        <v>4</v>
      </c>
      <c r="R500" s="38">
        <v>5</v>
      </c>
      <c r="S500" s="38">
        <v>6</v>
      </c>
      <c r="T500" s="38">
        <v>7</v>
      </c>
      <c r="U500" s="39">
        <v>8</v>
      </c>
    </row>
    <row r="501" spans="14:21" x14ac:dyDescent="0.25">
      <c r="N501" s="37">
        <v>1</v>
      </c>
      <c r="O501" s="38">
        <v>2</v>
      </c>
      <c r="P501" s="38">
        <v>3</v>
      </c>
      <c r="Q501" s="38">
        <v>4</v>
      </c>
      <c r="R501" s="38">
        <v>5</v>
      </c>
      <c r="S501" s="38">
        <v>6</v>
      </c>
      <c r="T501" s="38">
        <v>7</v>
      </c>
      <c r="U501" s="39">
        <v>8</v>
      </c>
    </row>
    <row r="502" spans="14:21" x14ac:dyDescent="0.25">
      <c r="N502" s="37">
        <v>1</v>
      </c>
      <c r="O502" s="38">
        <v>2</v>
      </c>
      <c r="P502" s="38">
        <v>3</v>
      </c>
      <c r="Q502" s="38">
        <v>4</v>
      </c>
      <c r="R502" s="38">
        <v>5</v>
      </c>
      <c r="S502" s="38">
        <v>6</v>
      </c>
      <c r="T502" s="38">
        <v>7</v>
      </c>
      <c r="U502" s="39">
        <v>8</v>
      </c>
    </row>
    <row r="503" spans="14:21" x14ac:dyDescent="0.25">
      <c r="N503" s="37">
        <v>1</v>
      </c>
      <c r="O503" s="38">
        <v>2</v>
      </c>
      <c r="P503" s="38">
        <v>3</v>
      </c>
      <c r="Q503" s="38">
        <v>4</v>
      </c>
      <c r="R503" s="38">
        <v>5</v>
      </c>
      <c r="S503" s="38">
        <v>6</v>
      </c>
      <c r="T503" s="38">
        <v>7</v>
      </c>
      <c r="U503" s="39">
        <v>8</v>
      </c>
    </row>
    <row r="504" spans="14:21" x14ac:dyDescent="0.25">
      <c r="N504" s="37">
        <v>1</v>
      </c>
      <c r="O504" s="38">
        <v>2</v>
      </c>
      <c r="P504" s="38">
        <v>3</v>
      </c>
      <c r="Q504" s="38">
        <v>4</v>
      </c>
      <c r="R504" s="38">
        <v>5</v>
      </c>
      <c r="S504" s="38">
        <v>6</v>
      </c>
      <c r="T504" s="38">
        <v>7</v>
      </c>
      <c r="U504" s="39">
        <v>8</v>
      </c>
    </row>
    <row r="505" spans="14:21" x14ac:dyDescent="0.25">
      <c r="N505" s="37">
        <v>1</v>
      </c>
      <c r="O505" s="38">
        <v>2</v>
      </c>
      <c r="P505" s="38">
        <v>3</v>
      </c>
      <c r="Q505" s="38">
        <v>4</v>
      </c>
      <c r="R505" s="38">
        <v>5</v>
      </c>
      <c r="S505" s="38">
        <v>6</v>
      </c>
      <c r="T505" s="38">
        <v>7</v>
      </c>
      <c r="U505" s="39">
        <v>8</v>
      </c>
    </row>
    <row r="506" spans="14:21" x14ac:dyDescent="0.25">
      <c r="N506" s="37">
        <v>1</v>
      </c>
      <c r="O506" s="38">
        <v>2</v>
      </c>
      <c r="P506" s="38">
        <v>3</v>
      </c>
      <c r="Q506" s="38">
        <v>4</v>
      </c>
      <c r="R506" s="38">
        <v>5</v>
      </c>
      <c r="S506" s="38">
        <v>6</v>
      </c>
      <c r="T506" s="38">
        <v>7</v>
      </c>
      <c r="U506" s="39">
        <v>8</v>
      </c>
    </row>
    <row r="507" spans="14:21" x14ac:dyDescent="0.25">
      <c r="N507" s="37">
        <v>1</v>
      </c>
      <c r="O507" s="38">
        <v>2</v>
      </c>
      <c r="P507" s="38">
        <v>3</v>
      </c>
      <c r="Q507" s="38">
        <v>4</v>
      </c>
      <c r="R507" s="38">
        <v>5</v>
      </c>
      <c r="S507" s="38">
        <v>6</v>
      </c>
      <c r="T507" s="38">
        <v>7</v>
      </c>
      <c r="U507" s="39">
        <v>8</v>
      </c>
    </row>
    <row r="508" spans="14:21" x14ac:dyDescent="0.25">
      <c r="N508" s="37">
        <v>1</v>
      </c>
      <c r="O508" s="38">
        <v>2</v>
      </c>
      <c r="P508" s="38">
        <v>3</v>
      </c>
      <c r="Q508" s="38">
        <v>4</v>
      </c>
      <c r="R508" s="38">
        <v>5</v>
      </c>
      <c r="S508" s="38">
        <v>6</v>
      </c>
      <c r="T508" s="38">
        <v>7</v>
      </c>
      <c r="U508" s="39">
        <v>8</v>
      </c>
    </row>
    <row r="509" spans="14:21" x14ac:dyDescent="0.25">
      <c r="N509" s="37">
        <v>1</v>
      </c>
      <c r="O509" s="38">
        <v>2</v>
      </c>
      <c r="P509" s="38">
        <v>3</v>
      </c>
      <c r="Q509" s="38">
        <v>4</v>
      </c>
      <c r="R509" s="38">
        <v>5</v>
      </c>
      <c r="S509" s="38">
        <v>6</v>
      </c>
      <c r="T509" s="38">
        <v>7</v>
      </c>
      <c r="U509" s="39">
        <v>8</v>
      </c>
    </row>
    <row r="510" spans="14:21" x14ac:dyDescent="0.25">
      <c r="N510" s="37">
        <v>1</v>
      </c>
      <c r="O510" s="38">
        <v>2</v>
      </c>
      <c r="P510" s="38">
        <v>3</v>
      </c>
      <c r="Q510" s="38">
        <v>4</v>
      </c>
      <c r="R510" s="38">
        <v>5</v>
      </c>
      <c r="S510" s="38">
        <v>6</v>
      </c>
      <c r="T510" s="38">
        <v>7</v>
      </c>
      <c r="U510" s="39">
        <v>8</v>
      </c>
    </row>
    <row r="511" spans="14:21" x14ac:dyDescent="0.25">
      <c r="N511" s="37">
        <v>1</v>
      </c>
      <c r="O511" s="38">
        <v>2</v>
      </c>
      <c r="P511" s="38">
        <v>3</v>
      </c>
      <c r="Q511" s="38">
        <v>4</v>
      </c>
      <c r="R511" s="38">
        <v>5</v>
      </c>
      <c r="S511" s="38">
        <v>6</v>
      </c>
      <c r="T511" s="38">
        <v>7</v>
      </c>
      <c r="U511" s="39">
        <v>8</v>
      </c>
    </row>
    <row r="512" spans="14:21" x14ac:dyDescent="0.25">
      <c r="N512" s="37">
        <v>1</v>
      </c>
      <c r="O512" s="38">
        <v>2</v>
      </c>
      <c r="P512" s="38">
        <v>3</v>
      </c>
      <c r="Q512" s="38">
        <v>4</v>
      </c>
      <c r="R512" s="38">
        <v>5</v>
      </c>
      <c r="S512" s="38">
        <v>6</v>
      </c>
      <c r="T512" s="38">
        <v>7</v>
      </c>
      <c r="U512" s="39">
        <v>8</v>
      </c>
    </row>
    <row r="513" spans="14:21" x14ac:dyDescent="0.25">
      <c r="N513" s="37">
        <v>1</v>
      </c>
      <c r="O513" s="38">
        <v>2</v>
      </c>
      <c r="P513" s="38">
        <v>3</v>
      </c>
      <c r="Q513" s="38">
        <v>4</v>
      </c>
      <c r="R513" s="38">
        <v>5</v>
      </c>
      <c r="S513" s="38">
        <v>6</v>
      </c>
      <c r="T513" s="38">
        <v>7</v>
      </c>
      <c r="U513" s="39">
        <v>8</v>
      </c>
    </row>
    <row r="514" spans="14:21" x14ac:dyDescent="0.25">
      <c r="N514" s="37">
        <v>1</v>
      </c>
      <c r="O514" s="38">
        <v>2</v>
      </c>
      <c r="P514" s="38">
        <v>3</v>
      </c>
      <c r="Q514" s="38">
        <v>4</v>
      </c>
      <c r="R514" s="38">
        <v>5</v>
      </c>
      <c r="S514" s="38">
        <v>6</v>
      </c>
      <c r="T514" s="38">
        <v>7</v>
      </c>
      <c r="U514" s="39">
        <v>8</v>
      </c>
    </row>
    <row r="515" spans="14:21" x14ac:dyDescent="0.25">
      <c r="N515" s="37">
        <v>1</v>
      </c>
      <c r="O515" s="38">
        <v>2</v>
      </c>
      <c r="P515" s="38">
        <v>3</v>
      </c>
      <c r="Q515" s="38">
        <v>4</v>
      </c>
      <c r="R515" s="38">
        <v>5</v>
      </c>
      <c r="S515" s="38">
        <v>6</v>
      </c>
      <c r="T515" s="38">
        <v>7</v>
      </c>
      <c r="U515" s="39">
        <v>8</v>
      </c>
    </row>
    <row r="516" spans="14:21" x14ac:dyDescent="0.25">
      <c r="N516" s="37">
        <v>1</v>
      </c>
      <c r="O516" s="38">
        <v>2</v>
      </c>
      <c r="P516" s="38">
        <v>3</v>
      </c>
      <c r="Q516" s="38">
        <v>4</v>
      </c>
      <c r="R516" s="38">
        <v>5</v>
      </c>
      <c r="S516" s="38">
        <v>6</v>
      </c>
      <c r="T516" s="38">
        <v>7</v>
      </c>
      <c r="U516" s="39">
        <v>8</v>
      </c>
    </row>
    <row r="517" spans="14:21" x14ac:dyDescent="0.25">
      <c r="N517" s="37">
        <v>1</v>
      </c>
      <c r="O517" s="38">
        <v>2</v>
      </c>
      <c r="P517" s="38">
        <v>3</v>
      </c>
      <c r="Q517" s="38">
        <v>4</v>
      </c>
      <c r="R517" s="38">
        <v>5</v>
      </c>
      <c r="S517" s="38">
        <v>6</v>
      </c>
      <c r="T517" s="38">
        <v>7</v>
      </c>
      <c r="U517" s="39">
        <v>8</v>
      </c>
    </row>
    <row r="518" spans="14:21" x14ac:dyDescent="0.25">
      <c r="N518" s="37">
        <v>1</v>
      </c>
      <c r="O518" s="38">
        <v>2</v>
      </c>
      <c r="P518" s="38">
        <v>3</v>
      </c>
      <c r="Q518" s="38">
        <v>4</v>
      </c>
      <c r="R518" s="38">
        <v>5</v>
      </c>
      <c r="S518" s="38">
        <v>6</v>
      </c>
      <c r="T518" s="38">
        <v>7</v>
      </c>
      <c r="U518" s="39">
        <v>8</v>
      </c>
    </row>
    <row r="519" spans="14:21" x14ac:dyDescent="0.25">
      <c r="N519" s="37">
        <v>1</v>
      </c>
      <c r="O519" s="38">
        <v>2</v>
      </c>
      <c r="P519" s="38">
        <v>3</v>
      </c>
      <c r="Q519" s="38">
        <v>4</v>
      </c>
      <c r="R519" s="38">
        <v>5</v>
      </c>
      <c r="S519" s="38">
        <v>6</v>
      </c>
      <c r="T519" s="38">
        <v>7</v>
      </c>
      <c r="U519" s="39">
        <v>8</v>
      </c>
    </row>
    <row r="520" spans="14:21" x14ac:dyDescent="0.25">
      <c r="N520" s="37">
        <v>1</v>
      </c>
      <c r="O520" s="38">
        <v>2</v>
      </c>
      <c r="P520" s="38">
        <v>3</v>
      </c>
      <c r="Q520" s="38">
        <v>4</v>
      </c>
      <c r="R520" s="38">
        <v>5</v>
      </c>
      <c r="S520" s="38">
        <v>6</v>
      </c>
      <c r="T520" s="38">
        <v>7</v>
      </c>
      <c r="U520" s="39">
        <v>8</v>
      </c>
    </row>
    <row r="521" spans="14:21" x14ac:dyDescent="0.25">
      <c r="N521" s="37">
        <v>1</v>
      </c>
      <c r="O521" s="38">
        <v>2</v>
      </c>
      <c r="P521" s="38">
        <v>3</v>
      </c>
      <c r="Q521" s="38">
        <v>4</v>
      </c>
      <c r="R521" s="38">
        <v>5</v>
      </c>
      <c r="S521" s="38">
        <v>6</v>
      </c>
      <c r="T521" s="38">
        <v>7</v>
      </c>
      <c r="U521" s="39">
        <v>8</v>
      </c>
    </row>
    <row r="522" spans="14:21" x14ac:dyDescent="0.25">
      <c r="N522" s="37">
        <v>1</v>
      </c>
      <c r="O522" s="38">
        <v>2</v>
      </c>
      <c r="P522" s="38">
        <v>3</v>
      </c>
      <c r="Q522" s="38">
        <v>4</v>
      </c>
      <c r="R522" s="38">
        <v>5</v>
      </c>
      <c r="S522" s="38">
        <v>6</v>
      </c>
      <c r="T522" s="38">
        <v>7</v>
      </c>
      <c r="U522" s="39">
        <v>8</v>
      </c>
    </row>
    <row r="523" spans="14:21" x14ac:dyDescent="0.25">
      <c r="N523" s="37">
        <v>1</v>
      </c>
      <c r="O523" s="38">
        <v>2</v>
      </c>
      <c r="P523" s="38">
        <v>3</v>
      </c>
      <c r="Q523" s="38">
        <v>4</v>
      </c>
      <c r="R523" s="38">
        <v>5</v>
      </c>
      <c r="S523" s="38">
        <v>6</v>
      </c>
      <c r="T523" s="38">
        <v>7</v>
      </c>
      <c r="U523" s="39">
        <v>8</v>
      </c>
    </row>
    <row r="524" spans="14:21" x14ac:dyDescent="0.25">
      <c r="N524" s="37">
        <v>1</v>
      </c>
      <c r="O524" s="38">
        <v>2</v>
      </c>
      <c r="P524" s="38">
        <v>3</v>
      </c>
      <c r="Q524" s="38">
        <v>4</v>
      </c>
      <c r="R524" s="38">
        <v>5</v>
      </c>
      <c r="S524" s="38">
        <v>6</v>
      </c>
      <c r="T524" s="38">
        <v>7</v>
      </c>
      <c r="U524" s="39">
        <v>8</v>
      </c>
    </row>
    <row r="525" spans="14:21" x14ac:dyDescent="0.25">
      <c r="N525" s="37">
        <v>1</v>
      </c>
      <c r="O525" s="38">
        <v>2</v>
      </c>
      <c r="P525" s="38">
        <v>3</v>
      </c>
      <c r="Q525" s="38">
        <v>4</v>
      </c>
      <c r="R525" s="38">
        <v>5</v>
      </c>
      <c r="S525" s="38">
        <v>6</v>
      </c>
      <c r="T525" s="38">
        <v>7</v>
      </c>
      <c r="U525" s="39">
        <v>8</v>
      </c>
    </row>
    <row r="526" spans="14:21" x14ac:dyDescent="0.25">
      <c r="N526" s="37">
        <v>1</v>
      </c>
      <c r="O526" s="38">
        <v>2</v>
      </c>
      <c r="P526" s="38">
        <v>3</v>
      </c>
      <c r="Q526" s="38">
        <v>4</v>
      </c>
      <c r="R526" s="38">
        <v>5</v>
      </c>
      <c r="S526" s="38">
        <v>6</v>
      </c>
      <c r="T526" s="38">
        <v>7</v>
      </c>
      <c r="U526" s="39">
        <v>8</v>
      </c>
    </row>
    <row r="527" spans="14:21" x14ac:dyDescent="0.25">
      <c r="N527" s="37">
        <v>1</v>
      </c>
      <c r="O527" s="38">
        <v>2</v>
      </c>
      <c r="P527" s="38">
        <v>3</v>
      </c>
      <c r="Q527" s="38">
        <v>4</v>
      </c>
      <c r="R527" s="38">
        <v>5</v>
      </c>
      <c r="S527" s="38">
        <v>6</v>
      </c>
      <c r="T527" s="38">
        <v>7</v>
      </c>
      <c r="U527" s="39">
        <v>8</v>
      </c>
    </row>
    <row r="528" spans="14:21" x14ac:dyDescent="0.25">
      <c r="N528" s="37">
        <v>1</v>
      </c>
      <c r="O528" s="38">
        <v>2</v>
      </c>
      <c r="P528" s="38">
        <v>3</v>
      </c>
      <c r="Q528" s="38">
        <v>4</v>
      </c>
      <c r="R528" s="38">
        <v>5</v>
      </c>
      <c r="S528" s="38">
        <v>6</v>
      </c>
      <c r="T528" s="38">
        <v>7</v>
      </c>
      <c r="U528" s="39">
        <v>8</v>
      </c>
    </row>
    <row r="529" spans="14:21" x14ac:dyDescent="0.25">
      <c r="N529" s="37">
        <v>1</v>
      </c>
      <c r="O529" s="38">
        <v>2</v>
      </c>
      <c r="P529" s="38">
        <v>3</v>
      </c>
      <c r="Q529" s="38">
        <v>4</v>
      </c>
      <c r="R529" s="38">
        <v>5</v>
      </c>
      <c r="S529" s="38">
        <v>6</v>
      </c>
      <c r="T529" s="38">
        <v>7</v>
      </c>
      <c r="U529" s="39">
        <v>8</v>
      </c>
    </row>
    <row r="530" spans="14:21" x14ac:dyDescent="0.25">
      <c r="N530" s="37">
        <v>1</v>
      </c>
      <c r="O530" s="38">
        <v>2</v>
      </c>
      <c r="P530" s="38">
        <v>3</v>
      </c>
      <c r="Q530" s="38">
        <v>4</v>
      </c>
      <c r="R530" s="38">
        <v>5</v>
      </c>
      <c r="S530" s="38">
        <v>6</v>
      </c>
      <c r="T530" s="38">
        <v>7</v>
      </c>
      <c r="U530" s="39">
        <v>8</v>
      </c>
    </row>
    <row r="531" spans="14:21" x14ac:dyDescent="0.25">
      <c r="N531" s="37">
        <v>1</v>
      </c>
      <c r="O531" s="38">
        <v>2</v>
      </c>
      <c r="P531" s="38">
        <v>3</v>
      </c>
      <c r="Q531" s="38">
        <v>4</v>
      </c>
      <c r="R531" s="38">
        <v>5</v>
      </c>
      <c r="S531" s="38">
        <v>6</v>
      </c>
      <c r="T531" s="38">
        <v>7</v>
      </c>
      <c r="U531" s="39">
        <v>8</v>
      </c>
    </row>
    <row r="532" spans="14:21" x14ac:dyDescent="0.25">
      <c r="N532" s="37">
        <v>1</v>
      </c>
      <c r="O532" s="38">
        <v>2</v>
      </c>
      <c r="P532" s="38">
        <v>3</v>
      </c>
      <c r="Q532" s="38">
        <v>4</v>
      </c>
      <c r="R532" s="38">
        <v>5</v>
      </c>
      <c r="S532" s="38">
        <v>6</v>
      </c>
      <c r="T532" s="38">
        <v>7</v>
      </c>
      <c r="U532" s="39">
        <v>8</v>
      </c>
    </row>
    <row r="533" spans="14:21" x14ac:dyDescent="0.25">
      <c r="N533" s="37">
        <v>1</v>
      </c>
      <c r="O533" s="38">
        <v>2</v>
      </c>
      <c r="P533" s="38">
        <v>3</v>
      </c>
      <c r="Q533" s="38">
        <v>4</v>
      </c>
      <c r="R533" s="38">
        <v>5</v>
      </c>
      <c r="S533" s="38">
        <v>6</v>
      </c>
      <c r="T533" s="38">
        <v>7</v>
      </c>
      <c r="U533" s="39">
        <v>8</v>
      </c>
    </row>
    <row r="534" spans="14:21" x14ac:dyDescent="0.25">
      <c r="N534" s="37">
        <v>1</v>
      </c>
      <c r="O534" s="38">
        <v>2</v>
      </c>
      <c r="P534" s="38">
        <v>3</v>
      </c>
      <c r="Q534" s="38">
        <v>4</v>
      </c>
      <c r="R534" s="38">
        <v>5</v>
      </c>
      <c r="S534" s="38">
        <v>6</v>
      </c>
      <c r="T534" s="38">
        <v>7</v>
      </c>
      <c r="U534" s="39">
        <v>8</v>
      </c>
    </row>
    <row r="535" spans="14:21" x14ac:dyDescent="0.25">
      <c r="N535" s="37">
        <v>1</v>
      </c>
      <c r="O535" s="38">
        <v>2</v>
      </c>
      <c r="P535" s="38">
        <v>3</v>
      </c>
      <c r="Q535" s="38">
        <v>4</v>
      </c>
      <c r="R535" s="38">
        <v>5</v>
      </c>
      <c r="S535" s="38">
        <v>6</v>
      </c>
      <c r="T535" s="38">
        <v>7</v>
      </c>
      <c r="U535" s="39">
        <v>8</v>
      </c>
    </row>
    <row r="536" spans="14:21" x14ac:dyDescent="0.25">
      <c r="N536" s="37">
        <v>1</v>
      </c>
      <c r="O536" s="38">
        <v>2</v>
      </c>
      <c r="P536" s="38">
        <v>3</v>
      </c>
      <c r="Q536" s="38">
        <v>4</v>
      </c>
      <c r="R536" s="38">
        <v>5</v>
      </c>
      <c r="S536" s="38">
        <v>6</v>
      </c>
      <c r="T536" s="38">
        <v>7</v>
      </c>
      <c r="U536" s="39">
        <v>8</v>
      </c>
    </row>
    <row r="537" spans="14:21" x14ac:dyDescent="0.25">
      <c r="N537" s="37">
        <v>1</v>
      </c>
      <c r="O537" s="38">
        <v>2</v>
      </c>
      <c r="P537" s="38">
        <v>3</v>
      </c>
      <c r="Q537" s="38">
        <v>4</v>
      </c>
      <c r="R537" s="38">
        <v>5</v>
      </c>
      <c r="S537" s="38">
        <v>6</v>
      </c>
      <c r="T537" s="38">
        <v>7</v>
      </c>
      <c r="U537" s="39">
        <v>8</v>
      </c>
    </row>
    <row r="538" spans="14:21" x14ac:dyDescent="0.25">
      <c r="N538" s="37">
        <v>1</v>
      </c>
      <c r="O538" s="38">
        <v>2</v>
      </c>
      <c r="P538" s="38">
        <v>3</v>
      </c>
      <c r="Q538" s="38">
        <v>4</v>
      </c>
      <c r="R538" s="38">
        <v>5</v>
      </c>
      <c r="S538" s="38">
        <v>6</v>
      </c>
      <c r="T538" s="38">
        <v>7</v>
      </c>
      <c r="U538" s="39">
        <v>8</v>
      </c>
    </row>
    <row r="539" spans="14:21" x14ac:dyDescent="0.25">
      <c r="N539" s="37">
        <v>1</v>
      </c>
      <c r="O539" s="38">
        <v>2</v>
      </c>
      <c r="P539" s="38">
        <v>3</v>
      </c>
      <c r="Q539" s="38">
        <v>4</v>
      </c>
      <c r="R539" s="38">
        <v>5</v>
      </c>
      <c r="S539" s="38">
        <v>6</v>
      </c>
      <c r="T539" s="38">
        <v>7</v>
      </c>
      <c r="U539" s="39">
        <v>8</v>
      </c>
    </row>
    <row r="540" spans="14:21" x14ac:dyDescent="0.25">
      <c r="N540" s="37">
        <v>1</v>
      </c>
      <c r="O540" s="38">
        <v>2</v>
      </c>
      <c r="P540" s="38">
        <v>3</v>
      </c>
      <c r="Q540" s="38">
        <v>4</v>
      </c>
      <c r="R540" s="38">
        <v>5</v>
      </c>
      <c r="S540" s="38">
        <v>6</v>
      </c>
      <c r="T540" s="38">
        <v>7</v>
      </c>
      <c r="U540" s="39">
        <v>8</v>
      </c>
    </row>
    <row r="541" spans="14:21" x14ac:dyDescent="0.25">
      <c r="N541" s="37">
        <v>1</v>
      </c>
      <c r="O541" s="38">
        <v>2</v>
      </c>
      <c r="P541" s="38">
        <v>3</v>
      </c>
      <c r="Q541" s="38">
        <v>4</v>
      </c>
      <c r="R541" s="38">
        <v>5</v>
      </c>
      <c r="S541" s="38">
        <v>6</v>
      </c>
      <c r="T541" s="38">
        <v>7</v>
      </c>
      <c r="U541" s="39">
        <v>8</v>
      </c>
    </row>
    <row r="542" spans="14:21" x14ac:dyDescent="0.25">
      <c r="N542" s="37">
        <v>1</v>
      </c>
      <c r="O542" s="38">
        <v>2</v>
      </c>
      <c r="P542" s="38">
        <v>3</v>
      </c>
      <c r="Q542" s="38">
        <v>4</v>
      </c>
      <c r="R542" s="38">
        <v>5</v>
      </c>
      <c r="S542" s="38">
        <v>6</v>
      </c>
      <c r="T542" s="38">
        <v>7</v>
      </c>
      <c r="U542" s="39">
        <v>8</v>
      </c>
    </row>
    <row r="543" spans="14:21" x14ac:dyDescent="0.25">
      <c r="N543" s="37">
        <v>1</v>
      </c>
      <c r="O543" s="38">
        <v>2</v>
      </c>
      <c r="P543" s="38">
        <v>3</v>
      </c>
      <c r="Q543" s="38">
        <v>4</v>
      </c>
      <c r="R543" s="38">
        <v>5</v>
      </c>
      <c r="S543" s="38">
        <v>6</v>
      </c>
      <c r="T543" s="38">
        <v>7</v>
      </c>
      <c r="U543" s="39">
        <v>8</v>
      </c>
    </row>
    <row r="544" spans="14:21" x14ac:dyDescent="0.25">
      <c r="N544" s="37">
        <v>1</v>
      </c>
      <c r="O544" s="38">
        <v>2</v>
      </c>
      <c r="P544" s="38">
        <v>3</v>
      </c>
      <c r="Q544" s="38">
        <v>4</v>
      </c>
      <c r="R544" s="38">
        <v>5</v>
      </c>
      <c r="S544" s="38">
        <v>6</v>
      </c>
      <c r="T544" s="38">
        <v>7</v>
      </c>
      <c r="U544" s="39">
        <v>8</v>
      </c>
    </row>
    <row r="545" spans="14:21" x14ac:dyDescent="0.25">
      <c r="N545" s="37">
        <v>1</v>
      </c>
      <c r="O545" s="38">
        <v>2</v>
      </c>
      <c r="P545" s="38">
        <v>3</v>
      </c>
      <c r="Q545" s="38">
        <v>4</v>
      </c>
      <c r="R545" s="38">
        <v>5</v>
      </c>
      <c r="S545" s="38">
        <v>6</v>
      </c>
      <c r="T545" s="38">
        <v>7</v>
      </c>
      <c r="U545" s="39">
        <v>8</v>
      </c>
    </row>
    <row r="546" spans="14:21" x14ac:dyDescent="0.25">
      <c r="N546" s="37">
        <v>1</v>
      </c>
      <c r="O546" s="38">
        <v>2</v>
      </c>
      <c r="P546" s="38">
        <v>3</v>
      </c>
      <c r="Q546" s="38">
        <v>4</v>
      </c>
      <c r="R546" s="38">
        <v>5</v>
      </c>
      <c r="S546" s="38">
        <v>6</v>
      </c>
      <c r="T546" s="38">
        <v>7</v>
      </c>
      <c r="U546" s="39">
        <v>8</v>
      </c>
    </row>
    <row r="547" spans="14:21" x14ac:dyDescent="0.25">
      <c r="N547" s="37">
        <v>1</v>
      </c>
      <c r="O547" s="38">
        <v>2</v>
      </c>
      <c r="P547" s="38">
        <v>3</v>
      </c>
      <c r="Q547" s="38">
        <v>4</v>
      </c>
      <c r="R547" s="38">
        <v>5</v>
      </c>
      <c r="S547" s="38">
        <v>6</v>
      </c>
      <c r="T547" s="38">
        <v>7</v>
      </c>
      <c r="U547" s="39">
        <v>8</v>
      </c>
    </row>
    <row r="548" spans="14:21" x14ac:dyDescent="0.25">
      <c r="N548" s="37">
        <v>1</v>
      </c>
      <c r="O548" s="38">
        <v>2</v>
      </c>
      <c r="P548" s="38">
        <v>3</v>
      </c>
      <c r="Q548" s="38">
        <v>4</v>
      </c>
      <c r="R548" s="38">
        <v>5</v>
      </c>
      <c r="S548" s="38">
        <v>6</v>
      </c>
      <c r="T548" s="38">
        <v>7</v>
      </c>
      <c r="U548" s="39">
        <v>8</v>
      </c>
    </row>
    <row r="549" spans="14:21" x14ac:dyDescent="0.25">
      <c r="N549" s="37">
        <v>1</v>
      </c>
      <c r="O549" s="38">
        <v>2</v>
      </c>
      <c r="P549" s="38">
        <v>3</v>
      </c>
      <c r="Q549" s="38">
        <v>4</v>
      </c>
      <c r="R549" s="38">
        <v>5</v>
      </c>
      <c r="S549" s="38">
        <v>6</v>
      </c>
      <c r="T549" s="38">
        <v>7</v>
      </c>
      <c r="U549" s="39">
        <v>8</v>
      </c>
    </row>
    <row r="550" spans="14:21" x14ac:dyDescent="0.25">
      <c r="N550" s="37">
        <v>1</v>
      </c>
      <c r="O550" s="38">
        <v>2</v>
      </c>
      <c r="P550" s="38">
        <v>3</v>
      </c>
      <c r="Q550" s="38">
        <v>4</v>
      </c>
      <c r="R550" s="38">
        <v>5</v>
      </c>
      <c r="S550" s="38">
        <v>6</v>
      </c>
      <c r="T550" s="38">
        <v>7</v>
      </c>
      <c r="U550" s="39">
        <v>8</v>
      </c>
    </row>
    <row r="551" spans="14:21" x14ac:dyDescent="0.25">
      <c r="N551" s="37">
        <v>1</v>
      </c>
      <c r="O551" s="38">
        <v>2</v>
      </c>
      <c r="P551" s="38">
        <v>3</v>
      </c>
      <c r="Q551" s="38">
        <v>4</v>
      </c>
      <c r="R551" s="38">
        <v>5</v>
      </c>
      <c r="S551" s="38">
        <v>6</v>
      </c>
      <c r="T551" s="38">
        <v>7</v>
      </c>
      <c r="U551" s="39">
        <v>8</v>
      </c>
    </row>
    <row r="552" spans="14:21" x14ac:dyDescent="0.25">
      <c r="N552" s="37">
        <v>1</v>
      </c>
      <c r="O552" s="38">
        <v>2</v>
      </c>
      <c r="P552" s="38">
        <v>3</v>
      </c>
      <c r="Q552" s="38">
        <v>4</v>
      </c>
      <c r="R552" s="38">
        <v>5</v>
      </c>
      <c r="S552" s="38">
        <v>6</v>
      </c>
      <c r="T552" s="38">
        <v>7</v>
      </c>
      <c r="U552" s="39">
        <v>8</v>
      </c>
    </row>
    <row r="553" spans="14:21" x14ac:dyDescent="0.25">
      <c r="N553" s="37">
        <v>1</v>
      </c>
      <c r="O553" s="38">
        <v>2</v>
      </c>
      <c r="P553" s="38">
        <v>3</v>
      </c>
      <c r="Q553" s="38">
        <v>4</v>
      </c>
      <c r="R553" s="38">
        <v>5</v>
      </c>
      <c r="S553" s="38">
        <v>6</v>
      </c>
      <c r="T553" s="38">
        <v>7</v>
      </c>
      <c r="U553" s="39">
        <v>8</v>
      </c>
    </row>
    <row r="554" spans="14:21" x14ac:dyDescent="0.25">
      <c r="N554" s="37">
        <v>1</v>
      </c>
      <c r="O554" s="38">
        <v>2</v>
      </c>
      <c r="P554" s="38">
        <v>3</v>
      </c>
      <c r="Q554" s="38">
        <v>4</v>
      </c>
      <c r="R554" s="38">
        <v>5</v>
      </c>
      <c r="S554" s="38">
        <v>6</v>
      </c>
      <c r="T554" s="38">
        <v>7</v>
      </c>
      <c r="U554" s="39">
        <v>8</v>
      </c>
    </row>
    <row r="555" spans="14:21" x14ac:dyDescent="0.25">
      <c r="N555" s="37">
        <v>1</v>
      </c>
      <c r="O555" s="38">
        <v>2</v>
      </c>
      <c r="P555" s="38">
        <v>3</v>
      </c>
      <c r="Q555" s="38">
        <v>4</v>
      </c>
      <c r="R555" s="38">
        <v>5</v>
      </c>
      <c r="S555" s="38">
        <v>6</v>
      </c>
      <c r="T555" s="38">
        <v>7</v>
      </c>
      <c r="U555" s="39">
        <v>8</v>
      </c>
    </row>
    <row r="556" spans="14:21" x14ac:dyDescent="0.25">
      <c r="N556" s="37">
        <v>1</v>
      </c>
      <c r="O556" s="38">
        <v>2</v>
      </c>
      <c r="P556" s="38">
        <v>3</v>
      </c>
      <c r="Q556" s="38">
        <v>4</v>
      </c>
      <c r="R556" s="38">
        <v>5</v>
      </c>
      <c r="S556" s="38">
        <v>6</v>
      </c>
      <c r="T556" s="38">
        <v>7</v>
      </c>
      <c r="U556" s="39">
        <v>8</v>
      </c>
    </row>
    <row r="557" spans="14:21" x14ac:dyDescent="0.25">
      <c r="N557" s="37">
        <v>1</v>
      </c>
      <c r="O557" s="38">
        <v>2</v>
      </c>
      <c r="P557" s="38">
        <v>3</v>
      </c>
      <c r="Q557" s="38">
        <v>4</v>
      </c>
      <c r="R557" s="38">
        <v>5</v>
      </c>
      <c r="S557" s="38">
        <v>6</v>
      </c>
      <c r="T557" s="38">
        <v>7</v>
      </c>
      <c r="U557" s="39">
        <v>8</v>
      </c>
    </row>
    <row r="558" spans="14:21" x14ac:dyDescent="0.25">
      <c r="N558" s="37">
        <v>1</v>
      </c>
      <c r="O558" s="38">
        <v>2</v>
      </c>
      <c r="P558" s="38">
        <v>3</v>
      </c>
      <c r="Q558" s="38">
        <v>4</v>
      </c>
      <c r="R558" s="38">
        <v>5</v>
      </c>
      <c r="S558" s="38">
        <v>6</v>
      </c>
      <c r="T558" s="38">
        <v>7</v>
      </c>
      <c r="U558" s="39">
        <v>8</v>
      </c>
    </row>
    <row r="559" spans="14:21" x14ac:dyDescent="0.25">
      <c r="N559" s="37">
        <v>1</v>
      </c>
      <c r="O559" s="38">
        <v>2</v>
      </c>
      <c r="P559" s="38">
        <v>3</v>
      </c>
      <c r="Q559" s="38">
        <v>4</v>
      </c>
      <c r="R559" s="38">
        <v>5</v>
      </c>
      <c r="S559" s="38">
        <v>6</v>
      </c>
      <c r="T559" s="38">
        <v>7</v>
      </c>
      <c r="U559" s="39">
        <v>8</v>
      </c>
    </row>
    <row r="560" spans="14:21" x14ac:dyDescent="0.25">
      <c r="N560" s="37">
        <v>1</v>
      </c>
      <c r="O560" s="38">
        <v>2</v>
      </c>
      <c r="P560" s="38">
        <v>3</v>
      </c>
      <c r="Q560" s="38">
        <v>4</v>
      </c>
      <c r="R560" s="38">
        <v>5</v>
      </c>
      <c r="S560" s="38">
        <v>6</v>
      </c>
      <c r="T560" s="38">
        <v>7</v>
      </c>
      <c r="U560" s="39">
        <v>8</v>
      </c>
    </row>
    <row r="561" spans="14:21" x14ac:dyDescent="0.25">
      <c r="N561" s="37">
        <v>1</v>
      </c>
      <c r="O561" s="38">
        <v>2</v>
      </c>
      <c r="P561" s="38">
        <v>3</v>
      </c>
      <c r="Q561" s="38">
        <v>4</v>
      </c>
      <c r="R561" s="38">
        <v>5</v>
      </c>
      <c r="S561" s="38">
        <v>6</v>
      </c>
      <c r="T561" s="38">
        <v>7</v>
      </c>
      <c r="U561" s="39">
        <v>8</v>
      </c>
    </row>
    <row r="562" spans="14:21" x14ac:dyDescent="0.25">
      <c r="N562" s="37">
        <v>1</v>
      </c>
      <c r="O562" s="38">
        <v>2</v>
      </c>
      <c r="P562" s="38">
        <v>3</v>
      </c>
      <c r="Q562" s="38">
        <v>4</v>
      </c>
      <c r="R562" s="38">
        <v>5</v>
      </c>
      <c r="S562" s="38">
        <v>6</v>
      </c>
      <c r="T562" s="38">
        <v>7</v>
      </c>
      <c r="U562" s="39">
        <v>8</v>
      </c>
    </row>
    <row r="563" spans="14:21" x14ac:dyDescent="0.25">
      <c r="N563" s="37">
        <v>1</v>
      </c>
      <c r="O563" s="38">
        <v>2</v>
      </c>
      <c r="P563" s="38">
        <v>3</v>
      </c>
      <c r="Q563" s="38">
        <v>4</v>
      </c>
      <c r="R563" s="38">
        <v>5</v>
      </c>
      <c r="S563" s="38">
        <v>6</v>
      </c>
      <c r="T563" s="38">
        <v>7</v>
      </c>
      <c r="U563" s="39">
        <v>8</v>
      </c>
    </row>
    <row r="564" spans="14:21" x14ac:dyDescent="0.25">
      <c r="N564" s="37">
        <v>1</v>
      </c>
      <c r="O564" s="38">
        <v>2</v>
      </c>
      <c r="P564" s="38">
        <v>3</v>
      </c>
      <c r="Q564" s="38">
        <v>4</v>
      </c>
      <c r="R564" s="38">
        <v>5</v>
      </c>
      <c r="S564" s="38">
        <v>6</v>
      </c>
      <c r="T564" s="38">
        <v>7</v>
      </c>
      <c r="U564" s="39">
        <v>8</v>
      </c>
    </row>
    <row r="565" spans="14:21" x14ac:dyDescent="0.25">
      <c r="N565" s="37">
        <v>1</v>
      </c>
      <c r="O565" s="38">
        <v>2</v>
      </c>
      <c r="P565" s="38">
        <v>3</v>
      </c>
      <c r="Q565" s="38">
        <v>4</v>
      </c>
      <c r="R565" s="38">
        <v>5</v>
      </c>
      <c r="S565" s="38">
        <v>6</v>
      </c>
      <c r="T565" s="38">
        <v>7</v>
      </c>
      <c r="U565" s="39">
        <v>8</v>
      </c>
    </row>
    <row r="566" spans="14:21" x14ac:dyDescent="0.25">
      <c r="N566" s="37">
        <v>1</v>
      </c>
      <c r="O566" s="38">
        <v>2</v>
      </c>
      <c r="P566" s="38">
        <v>3</v>
      </c>
      <c r="Q566" s="38">
        <v>4</v>
      </c>
      <c r="R566" s="38">
        <v>5</v>
      </c>
      <c r="S566" s="38">
        <v>6</v>
      </c>
      <c r="T566" s="38">
        <v>7</v>
      </c>
      <c r="U566" s="39">
        <v>8</v>
      </c>
    </row>
    <row r="567" spans="14:21" x14ac:dyDescent="0.25">
      <c r="N567" s="37">
        <v>1</v>
      </c>
      <c r="O567" s="38">
        <v>2</v>
      </c>
      <c r="P567" s="38">
        <v>3</v>
      </c>
      <c r="Q567" s="38">
        <v>4</v>
      </c>
      <c r="R567" s="38">
        <v>5</v>
      </c>
      <c r="S567" s="38">
        <v>6</v>
      </c>
      <c r="T567" s="38">
        <v>7</v>
      </c>
      <c r="U567" s="39">
        <v>8</v>
      </c>
    </row>
    <row r="568" spans="14:21" x14ac:dyDescent="0.25">
      <c r="N568" s="37">
        <v>1</v>
      </c>
      <c r="O568" s="38">
        <v>2</v>
      </c>
      <c r="P568" s="38">
        <v>3</v>
      </c>
      <c r="Q568" s="38">
        <v>4</v>
      </c>
      <c r="R568" s="38">
        <v>5</v>
      </c>
      <c r="S568" s="38">
        <v>6</v>
      </c>
      <c r="T568" s="38">
        <v>7</v>
      </c>
      <c r="U568" s="39">
        <v>8</v>
      </c>
    </row>
    <row r="569" spans="14:21" x14ac:dyDescent="0.25">
      <c r="N569" s="37">
        <v>1</v>
      </c>
      <c r="O569" s="38">
        <v>2</v>
      </c>
      <c r="P569" s="38">
        <v>3</v>
      </c>
      <c r="Q569" s="38">
        <v>4</v>
      </c>
      <c r="R569" s="38">
        <v>5</v>
      </c>
      <c r="S569" s="38">
        <v>6</v>
      </c>
      <c r="T569" s="38">
        <v>7</v>
      </c>
      <c r="U569" s="39">
        <v>8</v>
      </c>
    </row>
    <row r="570" spans="14:21" x14ac:dyDescent="0.25">
      <c r="N570" s="37">
        <v>1</v>
      </c>
      <c r="O570" s="38">
        <v>2</v>
      </c>
      <c r="P570" s="38">
        <v>3</v>
      </c>
      <c r="Q570" s="38">
        <v>4</v>
      </c>
      <c r="R570" s="38">
        <v>5</v>
      </c>
      <c r="S570" s="38">
        <v>6</v>
      </c>
      <c r="T570" s="38">
        <v>7</v>
      </c>
      <c r="U570" s="39">
        <v>8</v>
      </c>
    </row>
    <row r="571" spans="14:21" x14ac:dyDescent="0.25">
      <c r="N571" s="37">
        <v>1</v>
      </c>
      <c r="O571" s="38">
        <v>2</v>
      </c>
      <c r="P571" s="38">
        <v>3</v>
      </c>
      <c r="Q571" s="38">
        <v>4</v>
      </c>
      <c r="R571" s="38">
        <v>5</v>
      </c>
      <c r="S571" s="38">
        <v>6</v>
      </c>
      <c r="T571" s="38">
        <v>7</v>
      </c>
      <c r="U571" s="39">
        <v>8</v>
      </c>
    </row>
    <row r="572" spans="14:21" x14ac:dyDescent="0.25">
      <c r="N572" s="37">
        <v>1</v>
      </c>
      <c r="O572" s="38">
        <v>2</v>
      </c>
      <c r="P572" s="38">
        <v>3</v>
      </c>
      <c r="Q572" s="38">
        <v>4</v>
      </c>
      <c r="R572" s="38">
        <v>5</v>
      </c>
      <c r="S572" s="38">
        <v>6</v>
      </c>
      <c r="T572" s="38">
        <v>7</v>
      </c>
      <c r="U572" s="39">
        <v>8</v>
      </c>
    </row>
    <row r="573" spans="14:21" x14ac:dyDescent="0.25">
      <c r="N573" s="37">
        <v>1</v>
      </c>
      <c r="O573" s="38">
        <v>2</v>
      </c>
      <c r="P573" s="38">
        <v>3</v>
      </c>
      <c r="Q573" s="38">
        <v>4</v>
      </c>
      <c r="R573" s="38">
        <v>5</v>
      </c>
      <c r="S573" s="38">
        <v>6</v>
      </c>
      <c r="T573" s="38">
        <v>7</v>
      </c>
      <c r="U573" s="39">
        <v>8</v>
      </c>
    </row>
    <row r="574" spans="14:21" x14ac:dyDescent="0.25">
      <c r="N574" s="37">
        <v>1</v>
      </c>
      <c r="O574" s="38">
        <v>2</v>
      </c>
      <c r="P574" s="38">
        <v>3</v>
      </c>
      <c r="Q574" s="38">
        <v>4</v>
      </c>
      <c r="R574" s="38">
        <v>5</v>
      </c>
      <c r="S574" s="38">
        <v>6</v>
      </c>
      <c r="T574" s="38">
        <v>7</v>
      </c>
      <c r="U574" s="39">
        <v>8</v>
      </c>
    </row>
    <row r="575" spans="14:21" x14ac:dyDescent="0.25">
      <c r="N575" s="37">
        <v>1</v>
      </c>
      <c r="O575" s="38">
        <v>2</v>
      </c>
      <c r="P575" s="38">
        <v>3</v>
      </c>
      <c r="Q575" s="38">
        <v>4</v>
      </c>
      <c r="R575" s="38">
        <v>5</v>
      </c>
      <c r="S575" s="38">
        <v>6</v>
      </c>
      <c r="T575" s="38">
        <v>7</v>
      </c>
      <c r="U575" s="39">
        <v>8</v>
      </c>
    </row>
    <row r="576" spans="14:21" x14ac:dyDescent="0.25">
      <c r="N576" s="37">
        <v>1</v>
      </c>
      <c r="O576" s="38">
        <v>2</v>
      </c>
      <c r="P576" s="38">
        <v>3</v>
      </c>
      <c r="Q576" s="38">
        <v>4</v>
      </c>
      <c r="R576" s="38">
        <v>5</v>
      </c>
      <c r="S576" s="38">
        <v>6</v>
      </c>
      <c r="T576" s="38">
        <v>7</v>
      </c>
      <c r="U576" s="39">
        <v>8</v>
      </c>
    </row>
    <row r="577" spans="14:21" x14ac:dyDescent="0.25">
      <c r="N577" s="37">
        <v>1</v>
      </c>
      <c r="O577" s="38">
        <v>2</v>
      </c>
      <c r="P577" s="38">
        <v>3</v>
      </c>
      <c r="Q577" s="38">
        <v>4</v>
      </c>
      <c r="R577" s="38">
        <v>5</v>
      </c>
      <c r="S577" s="38">
        <v>6</v>
      </c>
      <c r="T577" s="38">
        <v>7</v>
      </c>
      <c r="U577" s="39">
        <v>8</v>
      </c>
    </row>
    <row r="578" spans="14:21" x14ac:dyDescent="0.25">
      <c r="N578" s="37">
        <v>1</v>
      </c>
      <c r="O578" s="38">
        <v>2</v>
      </c>
      <c r="P578" s="38">
        <v>3</v>
      </c>
      <c r="Q578" s="38">
        <v>4</v>
      </c>
      <c r="R578" s="38">
        <v>5</v>
      </c>
      <c r="S578" s="38">
        <v>6</v>
      </c>
      <c r="T578" s="38">
        <v>7</v>
      </c>
      <c r="U578" s="39">
        <v>8</v>
      </c>
    </row>
    <row r="579" spans="14:21" x14ac:dyDescent="0.25">
      <c r="N579" s="37">
        <v>1</v>
      </c>
      <c r="O579" s="38">
        <v>2</v>
      </c>
      <c r="P579" s="38">
        <v>3</v>
      </c>
      <c r="Q579" s="38">
        <v>4</v>
      </c>
      <c r="R579" s="38">
        <v>5</v>
      </c>
      <c r="S579" s="38">
        <v>6</v>
      </c>
      <c r="T579" s="38">
        <v>7</v>
      </c>
      <c r="U579" s="39">
        <v>8</v>
      </c>
    </row>
    <row r="580" spans="14:21" x14ac:dyDescent="0.25">
      <c r="N580" s="37">
        <v>1</v>
      </c>
      <c r="O580" s="38">
        <v>2</v>
      </c>
      <c r="P580" s="38">
        <v>3</v>
      </c>
      <c r="Q580" s="38">
        <v>4</v>
      </c>
      <c r="R580" s="38">
        <v>5</v>
      </c>
      <c r="S580" s="38">
        <v>6</v>
      </c>
      <c r="T580" s="38">
        <v>7</v>
      </c>
      <c r="U580" s="39">
        <v>8</v>
      </c>
    </row>
    <row r="581" spans="14:21" x14ac:dyDescent="0.25">
      <c r="N581" s="37">
        <v>1</v>
      </c>
      <c r="O581" s="38">
        <v>2</v>
      </c>
      <c r="P581" s="38">
        <v>3</v>
      </c>
      <c r="Q581" s="38">
        <v>4</v>
      </c>
      <c r="R581" s="38">
        <v>5</v>
      </c>
      <c r="S581" s="38">
        <v>6</v>
      </c>
      <c r="T581" s="38">
        <v>7</v>
      </c>
      <c r="U581" s="39">
        <v>8</v>
      </c>
    </row>
    <row r="582" spans="14:21" x14ac:dyDescent="0.25">
      <c r="N582" s="37">
        <v>1</v>
      </c>
      <c r="O582" s="38">
        <v>2</v>
      </c>
      <c r="P582" s="38">
        <v>3</v>
      </c>
      <c r="Q582" s="38">
        <v>4</v>
      </c>
      <c r="R582" s="38">
        <v>5</v>
      </c>
      <c r="S582" s="38">
        <v>6</v>
      </c>
      <c r="T582" s="38">
        <v>7</v>
      </c>
      <c r="U582" s="39">
        <v>8</v>
      </c>
    </row>
    <row r="583" spans="14:21" x14ac:dyDescent="0.25">
      <c r="N583" s="37">
        <v>1</v>
      </c>
      <c r="O583" s="38">
        <v>2</v>
      </c>
      <c r="P583" s="38">
        <v>3</v>
      </c>
      <c r="Q583" s="38">
        <v>4</v>
      </c>
      <c r="R583" s="38">
        <v>5</v>
      </c>
      <c r="S583" s="38">
        <v>6</v>
      </c>
      <c r="T583" s="38">
        <v>7</v>
      </c>
      <c r="U583" s="39">
        <v>8</v>
      </c>
    </row>
    <row r="584" spans="14:21" x14ac:dyDescent="0.25">
      <c r="N584" s="37">
        <v>1</v>
      </c>
      <c r="O584" s="38">
        <v>2</v>
      </c>
      <c r="P584" s="38">
        <v>3</v>
      </c>
      <c r="Q584" s="38">
        <v>4</v>
      </c>
      <c r="R584" s="38">
        <v>5</v>
      </c>
      <c r="S584" s="38">
        <v>6</v>
      </c>
      <c r="T584" s="38">
        <v>7</v>
      </c>
      <c r="U584" s="39">
        <v>8</v>
      </c>
    </row>
    <row r="585" spans="14:21" x14ac:dyDescent="0.25">
      <c r="N585" s="37">
        <v>1</v>
      </c>
      <c r="O585" s="38">
        <v>2</v>
      </c>
      <c r="P585" s="38">
        <v>3</v>
      </c>
      <c r="Q585" s="38">
        <v>4</v>
      </c>
      <c r="R585" s="38">
        <v>5</v>
      </c>
      <c r="S585" s="38">
        <v>6</v>
      </c>
      <c r="T585" s="38">
        <v>7</v>
      </c>
      <c r="U585" s="39">
        <v>8</v>
      </c>
    </row>
    <row r="586" spans="14:21" x14ac:dyDescent="0.25">
      <c r="N586" s="37">
        <v>1</v>
      </c>
      <c r="O586" s="38">
        <v>2</v>
      </c>
      <c r="P586" s="38">
        <v>3</v>
      </c>
      <c r="Q586" s="38">
        <v>4</v>
      </c>
      <c r="R586" s="38">
        <v>5</v>
      </c>
      <c r="S586" s="38">
        <v>6</v>
      </c>
      <c r="T586" s="38">
        <v>7</v>
      </c>
      <c r="U586" s="39">
        <v>8</v>
      </c>
    </row>
    <row r="587" spans="14:21" x14ac:dyDescent="0.25">
      <c r="N587" s="37">
        <v>1</v>
      </c>
      <c r="O587" s="38">
        <v>2</v>
      </c>
      <c r="P587" s="38">
        <v>3</v>
      </c>
      <c r="Q587" s="38">
        <v>4</v>
      </c>
      <c r="R587" s="38">
        <v>5</v>
      </c>
      <c r="S587" s="38">
        <v>6</v>
      </c>
      <c r="T587" s="38">
        <v>7</v>
      </c>
      <c r="U587" s="39">
        <v>8</v>
      </c>
    </row>
    <row r="588" spans="14:21" x14ac:dyDescent="0.25">
      <c r="N588" s="37">
        <v>1</v>
      </c>
      <c r="O588" s="38">
        <v>2</v>
      </c>
      <c r="P588" s="38">
        <v>3</v>
      </c>
      <c r="Q588" s="38">
        <v>4</v>
      </c>
      <c r="R588" s="38">
        <v>5</v>
      </c>
      <c r="S588" s="38">
        <v>6</v>
      </c>
      <c r="T588" s="38">
        <v>7</v>
      </c>
      <c r="U588" s="39">
        <v>8</v>
      </c>
    </row>
    <row r="589" spans="14:21" x14ac:dyDescent="0.25">
      <c r="N589" s="37">
        <v>1</v>
      </c>
      <c r="O589" s="38">
        <v>2</v>
      </c>
      <c r="P589" s="38">
        <v>3</v>
      </c>
      <c r="Q589" s="38">
        <v>4</v>
      </c>
      <c r="R589" s="38">
        <v>5</v>
      </c>
      <c r="S589" s="38">
        <v>6</v>
      </c>
      <c r="T589" s="38">
        <v>7</v>
      </c>
      <c r="U589" s="39">
        <v>8</v>
      </c>
    </row>
    <row r="590" spans="14:21" x14ac:dyDescent="0.25">
      <c r="N590" s="37">
        <v>1</v>
      </c>
      <c r="O590" s="38">
        <v>2</v>
      </c>
      <c r="P590" s="38">
        <v>3</v>
      </c>
      <c r="Q590" s="38">
        <v>4</v>
      </c>
      <c r="R590" s="38">
        <v>5</v>
      </c>
      <c r="S590" s="38">
        <v>6</v>
      </c>
      <c r="T590" s="38">
        <v>7</v>
      </c>
      <c r="U590" s="39">
        <v>8</v>
      </c>
    </row>
    <row r="591" spans="14:21" x14ac:dyDescent="0.25">
      <c r="N591" s="37">
        <v>1</v>
      </c>
      <c r="O591" s="38">
        <v>2</v>
      </c>
      <c r="P591" s="38">
        <v>3</v>
      </c>
      <c r="Q591" s="38">
        <v>4</v>
      </c>
      <c r="R591" s="38">
        <v>5</v>
      </c>
      <c r="S591" s="38">
        <v>6</v>
      </c>
      <c r="T591" s="38">
        <v>7</v>
      </c>
      <c r="U591" s="39">
        <v>8</v>
      </c>
    </row>
    <row r="592" spans="14:21" x14ac:dyDescent="0.25">
      <c r="N592" s="37">
        <v>1</v>
      </c>
      <c r="O592" s="38">
        <v>2</v>
      </c>
      <c r="P592" s="38">
        <v>3</v>
      </c>
      <c r="Q592" s="38">
        <v>4</v>
      </c>
      <c r="R592" s="38">
        <v>5</v>
      </c>
      <c r="S592" s="38">
        <v>6</v>
      </c>
      <c r="T592" s="38">
        <v>7</v>
      </c>
      <c r="U592" s="39">
        <v>8</v>
      </c>
    </row>
    <row r="593" spans="14:21" x14ac:dyDescent="0.25">
      <c r="N593" s="37">
        <v>1</v>
      </c>
      <c r="O593" s="38">
        <v>2</v>
      </c>
      <c r="P593" s="38">
        <v>3</v>
      </c>
      <c r="Q593" s="38">
        <v>4</v>
      </c>
      <c r="R593" s="38">
        <v>5</v>
      </c>
      <c r="S593" s="38">
        <v>6</v>
      </c>
      <c r="T593" s="38">
        <v>7</v>
      </c>
      <c r="U593" s="39">
        <v>8</v>
      </c>
    </row>
    <row r="594" spans="14:21" x14ac:dyDescent="0.25">
      <c r="N594" s="37">
        <v>1</v>
      </c>
      <c r="O594" s="38">
        <v>2</v>
      </c>
      <c r="P594" s="38">
        <v>3</v>
      </c>
      <c r="Q594" s="38">
        <v>4</v>
      </c>
      <c r="R594" s="38">
        <v>5</v>
      </c>
      <c r="S594" s="38">
        <v>6</v>
      </c>
      <c r="T594" s="38">
        <v>7</v>
      </c>
      <c r="U594" s="39">
        <v>8</v>
      </c>
    </row>
    <row r="595" spans="14:21" x14ac:dyDescent="0.25">
      <c r="N595" s="37">
        <v>1</v>
      </c>
      <c r="O595" s="38">
        <v>2</v>
      </c>
      <c r="P595" s="38">
        <v>3</v>
      </c>
      <c r="Q595" s="38">
        <v>4</v>
      </c>
      <c r="R595" s="38">
        <v>5</v>
      </c>
      <c r="S595" s="38">
        <v>6</v>
      </c>
      <c r="T595" s="38">
        <v>7</v>
      </c>
      <c r="U595" s="39">
        <v>8</v>
      </c>
    </row>
    <row r="596" spans="14:21" x14ac:dyDescent="0.25">
      <c r="N596" s="37">
        <v>1</v>
      </c>
      <c r="O596" s="38">
        <v>2</v>
      </c>
      <c r="P596" s="38">
        <v>3</v>
      </c>
      <c r="Q596" s="38">
        <v>4</v>
      </c>
      <c r="R596" s="38">
        <v>5</v>
      </c>
      <c r="S596" s="38">
        <v>6</v>
      </c>
      <c r="T596" s="38">
        <v>7</v>
      </c>
      <c r="U596" s="39">
        <v>8</v>
      </c>
    </row>
    <row r="597" spans="14:21" x14ac:dyDescent="0.25">
      <c r="N597" s="37">
        <v>1</v>
      </c>
      <c r="O597" s="38">
        <v>2</v>
      </c>
      <c r="P597" s="38">
        <v>3</v>
      </c>
      <c r="Q597" s="38">
        <v>4</v>
      </c>
      <c r="R597" s="38">
        <v>5</v>
      </c>
      <c r="S597" s="38">
        <v>6</v>
      </c>
      <c r="T597" s="38">
        <v>7</v>
      </c>
      <c r="U597" s="39">
        <v>8</v>
      </c>
    </row>
    <row r="598" spans="14:21" x14ac:dyDescent="0.25">
      <c r="N598" s="37">
        <v>1</v>
      </c>
      <c r="O598" s="38">
        <v>2</v>
      </c>
      <c r="P598" s="38">
        <v>3</v>
      </c>
      <c r="Q598" s="38">
        <v>4</v>
      </c>
      <c r="R598" s="38">
        <v>5</v>
      </c>
      <c r="S598" s="38">
        <v>6</v>
      </c>
      <c r="T598" s="38">
        <v>7</v>
      </c>
      <c r="U598" s="39">
        <v>8</v>
      </c>
    </row>
    <row r="599" spans="14:21" x14ac:dyDescent="0.25">
      <c r="N599" s="37">
        <v>1</v>
      </c>
      <c r="O599" s="38">
        <v>2</v>
      </c>
      <c r="P599" s="38">
        <v>3</v>
      </c>
      <c r="Q599" s="38">
        <v>4</v>
      </c>
      <c r="R599" s="38">
        <v>5</v>
      </c>
      <c r="S599" s="38">
        <v>6</v>
      </c>
      <c r="T599" s="38">
        <v>7</v>
      </c>
      <c r="U599" s="39">
        <v>8</v>
      </c>
    </row>
    <row r="600" spans="14:21" x14ac:dyDescent="0.25">
      <c r="N600" s="37">
        <v>1</v>
      </c>
      <c r="O600" s="38">
        <v>2</v>
      </c>
      <c r="P600" s="38">
        <v>3</v>
      </c>
      <c r="Q600" s="38">
        <v>4</v>
      </c>
      <c r="R600" s="38">
        <v>5</v>
      </c>
      <c r="S600" s="38">
        <v>6</v>
      </c>
      <c r="T600" s="38">
        <v>7</v>
      </c>
      <c r="U600" s="39">
        <v>8</v>
      </c>
    </row>
    <row r="601" spans="14:21" x14ac:dyDescent="0.25">
      <c r="N601" s="37">
        <v>1</v>
      </c>
      <c r="O601" s="38">
        <v>2</v>
      </c>
      <c r="P601" s="38">
        <v>3</v>
      </c>
      <c r="Q601" s="38">
        <v>4</v>
      </c>
      <c r="R601" s="38">
        <v>5</v>
      </c>
      <c r="S601" s="38">
        <v>6</v>
      </c>
      <c r="T601" s="38">
        <v>7</v>
      </c>
      <c r="U601" s="39">
        <v>8</v>
      </c>
    </row>
    <row r="602" spans="14:21" x14ac:dyDescent="0.25">
      <c r="N602" s="37">
        <v>1</v>
      </c>
      <c r="O602" s="38">
        <v>2</v>
      </c>
      <c r="P602" s="38">
        <v>3</v>
      </c>
      <c r="Q602" s="38">
        <v>4</v>
      </c>
      <c r="R602" s="38">
        <v>5</v>
      </c>
      <c r="S602" s="38">
        <v>6</v>
      </c>
      <c r="T602" s="38">
        <v>7</v>
      </c>
      <c r="U602" s="39">
        <v>8</v>
      </c>
    </row>
    <row r="603" spans="14:21" x14ac:dyDescent="0.25">
      <c r="N603" s="37">
        <v>1</v>
      </c>
      <c r="O603" s="38">
        <v>2</v>
      </c>
      <c r="P603" s="38">
        <v>3</v>
      </c>
      <c r="Q603" s="38">
        <v>4</v>
      </c>
      <c r="R603" s="38">
        <v>5</v>
      </c>
      <c r="S603" s="38">
        <v>6</v>
      </c>
      <c r="T603" s="38">
        <v>7</v>
      </c>
      <c r="U603" s="39">
        <v>8</v>
      </c>
    </row>
    <row r="604" spans="14:21" x14ac:dyDescent="0.25">
      <c r="N604" s="37">
        <v>1</v>
      </c>
      <c r="O604" s="38">
        <v>2</v>
      </c>
      <c r="P604" s="38">
        <v>3</v>
      </c>
      <c r="Q604" s="38">
        <v>4</v>
      </c>
      <c r="R604" s="38">
        <v>5</v>
      </c>
      <c r="S604" s="38">
        <v>6</v>
      </c>
      <c r="T604" s="38">
        <v>7</v>
      </c>
      <c r="U604" s="39">
        <v>8</v>
      </c>
    </row>
    <row r="605" spans="14:21" x14ac:dyDescent="0.25">
      <c r="N605" s="37">
        <v>1</v>
      </c>
      <c r="O605" s="38">
        <v>2</v>
      </c>
      <c r="P605" s="38">
        <v>3</v>
      </c>
      <c r="Q605" s="38">
        <v>4</v>
      </c>
      <c r="R605" s="38">
        <v>5</v>
      </c>
      <c r="S605" s="38">
        <v>6</v>
      </c>
      <c r="T605" s="38">
        <v>7</v>
      </c>
      <c r="U605" s="39">
        <v>8</v>
      </c>
    </row>
    <row r="606" spans="14:21" x14ac:dyDescent="0.25">
      <c r="N606" s="37">
        <v>1</v>
      </c>
      <c r="O606" s="38">
        <v>2</v>
      </c>
      <c r="P606" s="38">
        <v>3</v>
      </c>
      <c r="Q606" s="38">
        <v>4</v>
      </c>
      <c r="R606" s="38">
        <v>5</v>
      </c>
      <c r="S606" s="38">
        <v>6</v>
      </c>
      <c r="T606" s="38">
        <v>7</v>
      </c>
      <c r="U606" s="39">
        <v>8</v>
      </c>
    </row>
    <row r="607" spans="14:21" x14ac:dyDescent="0.25">
      <c r="N607" s="37">
        <v>1</v>
      </c>
      <c r="O607" s="38">
        <v>2</v>
      </c>
      <c r="P607" s="38">
        <v>3</v>
      </c>
      <c r="Q607" s="38">
        <v>4</v>
      </c>
      <c r="R607" s="38">
        <v>5</v>
      </c>
      <c r="S607" s="38">
        <v>6</v>
      </c>
      <c r="T607" s="38">
        <v>7</v>
      </c>
      <c r="U607" s="39">
        <v>8</v>
      </c>
    </row>
    <row r="608" spans="14:21" x14ac:dyDescent="0.25">
      <c r="N608" s="37">
        <v>1</v>
      </c>
      <c r="O608" s="38">
        <v>2</v>
      </c>
      <c r="P608" s="38">
        <v>3</v>
      </c>
      <c r="Q608" s="38">
        <v>4</v>
      </c>
      <c r="R608" s="38">
        <v>5</v>
      </c>
      <c r="S608" s="38">
        <v>6</v>
      </c>
      <c r="T608" s="38">
        <v>7</v>
      </c>
      <c r="U608" s="39">
        <v>8</v>
      </c>
    </row>
    <row r="609" spans="14:21" x14ac:dyDescent="0.25">
      <c r="N609" s="37">
        <v>1</v>
      </c>
      <c r="O609" s="38">
        <v>2</v>
      </c>
      <c r="P609" s="38">
        <v>3</v>
      </c>
      <c r="Q609" s="38">
        <v>4</v>
      </c>
      <c r="R609" s="38">
        <v>5</v>
      </c>
      <c r="S609" s="38">
        <v>6</v>
      </c>
      <c r="T609" s="38">
        <v>7</v>
      </c>
      <c r="U609" s="39">
        <v>8</v>
      </c>
    </row>
    <row r="610" spans="14:21" x14ac:dyDescent="0.25">
      <c r="N610" s="37">
        <v>1</v>
      </c>
      <c r="O610" s="38">
        <v>2</v>
      </c>
      <c r="P610" s="38">
        <v>3</v>
      </c>
      <c r="Q610" s="38">
        <v>4</v>
      </c>
      <c r="R610" s="38">
        <v>5</v>
      </c>
      <c r="S610" s="38">
        <v>6</v>
      </c>
      <c r="T610" s="38">
        <v>7</v>
      </c>
      <c r="U610" s="39">
        <v>8</v>
      </c>
    </row>
    <row r="611" spans="14:21" x14ac:dyDescent="0.25">
      <c r="N611" s="37">
        <v>1</v>
      </c>
      <c r="O611" s="38">
        <v>2</v>
      </c>
      <c r="P611" s="38">
        <v>3</v>
      </c>
      <c r="Q611" s="38">
        <v>4</v>
      </c>
      <c r="R611" s="38">
        <v>5</v>
      </c>
      <c r="S611" s="38">
        <v>6</v>
      </c>
      <c r="T611" s="38">
        <v>7</v>
      </c>
      <c r="U611" s="39">
        <v>8</v>
      </c>
    </row>
    <row r="612" spans="14:21" x14ac:dyDescent="0.25">
      <c r="N612" s="37">
        <v>1</v>
      </c>
      <c r="O612" s="38">
        <v>2</v>
      </c>
      <c r="P612" s="38">
        <v>3</v>
      </c>
      <c r="Q612" s="38">
        <v>4</v>
      </c>
      <c r="R612" s="38">
        <v>5</v>
      </c>
      <c r="S612" s="38">
        <v>6</v>
      </c>
      <c r="T612" s="38">
        <v>7</v>
      </c>
      <c r="U612" s="39">
        <v>8</v>
      </c>
    </row>
    <row r="613" spans="14:21" x14ac:dyDescent="0.25">
      <c r="N613" s="37">
        <v>1</v>
      </c>
      <c r="O613" s="38">
        <v>2</v>
      </c>
      <c r="P613" s="38">
        <v>3</v>
      </c>
      <c r="Q613" s="38">
        <v>4</v>
      </c>
      <c r="R613" s="38">
        <v>5</v>
      </c>
      <c r="S613" s="38">
        <v>6</v>
      </c>
      <c r="T613" s="38">
        <v>7</v>
      </c>
      <c r="U613" s="39">
        <v>8</v>
      </c>
    </row>
    <row r="614" spans="14:21" x14ac:dyDescent="0.25">
      <c r="N614" s="37">
        <v>1</v>
      </c>
      <c r="O614" s="38">
        <v>2</v>
      </c>
      <c r="P614" s="38">
        <v>3</v>
      </c>
      <c r="Q614" s="38">
        <v>4</v>
      </c>
      <c r="R614" s="38">
        <v>5</v>
      </c>
      <c r="S614" s="38">
        <v>6</v>
      </c>
      <c r="T614" s="38">
        <v>7</v>
      </c>
      <c r="U614" s="39">
        <v>8</v>
      </c>
    </row>
    <row r="615" spans="14:21" x14ac:dyDescent="0.25">
      <c r="N615" s="37">
        <v>1</v>
      </c>
      <c r="O615" s="38">
        <v>2</v>
      </c>
      <c r="P615" s="38">
        <v>3</v>
      </c>
      <c r="Q615" s="38">
        <v>4</v>
      </c>
      <c r="R615" s="38">
        <v>5</v>
      </c>
      <c r="S615" s="38">
        <v>6</v>
      </c>
      <c r="T615" s="38">
        <v>7</v>
      </c>
      <c r="U615" s="39">
        <v>8</v>
      </c>
    </row>
    <row r="616" spans="14:21" x14ac:dyDescent="0.25">
      <c r="N616" s="37">
        <v>1</v>
      </c>
      <c r="O616" s="38">
        <v>2</v>
      </c>
      <c r="P616" s="38">
        <v>3</v>
      </c>
      <c r="Q616" s="38">
        <v>4</v>
      </c>
      <c r="R616" s="38">
        <v>5</v>
      </c>
      <c r="S616" s="38">
        <v>6</v>
      </c>
      <c r="T616" s="38">
        <v>7</v>
      </c>
      <c r="U616" s="39">
        <v>8</v>
      </c>
    </row>
    <row r="617" spans="14:21" x14ac:dyDescent="0.25">
      <c r="N617" s="37">
        <v>1</v>
      </c>
      <c r="O617" s="38">
        <v>2</v>
      </c>
      <c r="P617" s="38">
        <v>3</v>
      </c>
      <c r="Q617" s="38">
        <v>4</v>
      </c>
      <c r="R617" s="38">
        <v>5</v>
      </c>
      <c r="S617" s="38">
        <v>6</v>
      </c>
      <c r="T617" s="38">
        <v>7</v>
      </c>
      <c r="U617" s="39">
        <v>8</v>
      </c>
    </row>
    <row r="618" spans="14:21" x14ac:dyDescent="0.25">
      <c r="N618" s="37">
        <v>1</v>
      </c>
      <c r="O618" s="38">
        <v>2</v>
      </c>
      <c r="P618" s="38">
        <v>3</v>
      </c>
      <c r="Q618" s="38">
        <v>4</v>
      </c>
      <c r="R618" s="38">
        <v>5</v>
      </c>
      <c r="S618" s="38">
        <v>6</v>
      </c>
      <c r="T618" s="38">
        <v>7</v>
      </c>
      <c r="U618" s="39">
        <v>8</v>
      </c>
    </row>
    <row r="619" spans="14:21" x14ac:dyDescent="0.25">
      <c r="N619" s="37">
        <v>1</v>
      </c>
      <c r="O619" s="38">
        <v>2</v>
      </c>
      <c r="P619" s="38">
        <v>3</v>
      </c>
      <c r="Q619" s="38">
        <v>4</v>
      </c>
      <c r="R619" s="38">
        <v>5</v>
      </c>
      <c r="S619" s="38">
        <v>6</v>
      </c>
      <c r="T619" s="38">
        <v>7</v>
      </c>
      <c r="U619" s="39">
        <v>8</v>
      </c>
    </row>
    <row r="620" spans="14:21" x14ac:dyDescent="0.25">
      <c r="N620" s="37">
        <v>1</v>
      </c>
      <c r="O620" s="38">
        <v>2</v>
      </c>
      <c r="P620" s="38">
        <v>3</v>
      </c>
      <c r="Q620" s="38">
        <v>4</v>
      </c>
      <c r="R620" s="38">
        <v>5</v>
      </c>
      <c r="S620" s="38">
        <v>6</v>
      </c>
      <c r="T620" s="38">
        <v>7</v>
      </c>
      <c r="U620" s="39">
        <v>8</v>
      </c>
    </row>
    <row r="621" spans="14:21" x14ac:dyDescent="0.25">
      <c r="N621" s="37">
        <v>1</v>
      </c>
      <c r="O621" s="38">
        <v>2</v>
      </c>
      <c r="P621" s="38">
        <v>3</v>
      </c>
      <c r="Q621" s="38">
        <v>4</v>
      </c>
      <c r="R621" s="38">
        <v>5</v>
      </c>
      <c r="S621" s="38">
        <v>6</v>
      </c>
      <c r="T621" s="38">
        <v>7</v>
      </c>
      <c r="U621" s="39">
        <v>8</v>
      </c>
    </row>
    <row r="622" spans="14:21" x14ac:dyDescent="0.25">
      <c r="N622" s="37">
        <v>1</v>
      </c>
      <c r="O622" s="38">
        <v>2</v>
      </c>
      <c r="P622" s="38">
        <v>3</v>
      </c>
      <c r="Q622" s="38">
        <v>4</v>
      </c>
      <c r="R622" s="38">
        <v>5</v>
      </c>
      <c r="S622" s="38">
        <v>6</v>
      </c>
      <c r="T622" s="38">
        <v>7</v>
      </c>
      <c r="U622" s="39">
        <v>8</v>
      </c>
    </row>
    <row r="623" spans="14:21" x14ac:dyDescent="0.25">
      <c r="N623" s="37">
        <v>1</v>
      </c>
      <c r="O623" s="38">
        <v>2</v>
      </c>
      <c r="P623" s="38">
        <v>3</v>
      </c>
      <c r="Q623" s="38">
        <v>4</v>
      </c>
      <c r="R623" s="38">
        <v>5</v>
      </c>
      <c r="S623" s="38">
        <v>6</v>
      </c>
      <c r="T623" s="38">
        <v>7</v>
      </c>
      <c r="U623" s="39">
        <v>8</v>
      </c>
    </row>
    <row r="624" spans="14:21" x14ac:dyDescent="0.25">
      <c r="N624" s="37">
        <v>1</v>
      </c>
      <c r="O624" s="38">
        <v>2</v>
      </c>
      <c r="P624" s="38">
        <v>3</v>
      </c>
      <c r="Q624" s="38">
        <v>4</v>
      </c>
      <c r="R624" s="38">
        <v>5</v>
      </c>
      <c r="S624" s="38">
        <v>6</v>
      </c>
      <c r="T624" s="38">
        <v>7</v>
      </c>
      <c r="U624" s="39">
        <v>8</v>
      </c>
    </row>
    <row r="625" spans="14:21" x14ac:dyDescent="0.25">
      <c r="N625" s="37">
        <v>1</v>
      </c>
      <c r="O625" s="38">
        <v>2</v>
      </c>
      <c r="P625" s="38">
        <v>3</v>
      </c>
      <c r="Q625" s="38">
        <v>4</v>
      </c>
      <c r="R625" s="38">
        <v>5</v>
      </c>
      <c r="S625" s="38">
        <v>6</v>
      </c>
      <c r="T625" s="38">
        <v>7</v>
      </c>
      <c r="U625" s="39">
        <v>8</v>
      </c>
    </row>
    <row r="626" spans="14:21" x14ac:dyDescent="0.25">
      <c r="N626" s="37">
        <v>1</v>
      </c>
      <c r="O626" s="38">
        <v>2</v>
      </c>
      <c r="P626" s="38">
        <v>3</v>
      </c>
      <c r="Q626" s="38">
        <v>4</v>
      </c>
      <c r="R626" s="38">
        <v>5</v>
      </c>
      <c r="S626" s="38">
        <v>6</v>
      </c>
      <c r="T626" s="38">
        <v>7</v>
      </c>
      <c r="U626" s="39">
        <v>8</v>
      </c>
    </row>
    <row r="627" spans="14:21" x14ac:dyDescent="0.25">
      <c r="N627" s="37">
        <v>1</v>
      </c>
      <c r="O627" s="38">
        <v>2</v>
      </c>
      <c r="P627" s="38">
        <v>3</v>
      </c>
      <c r="Q627" s="38">
        <v>4</v>
      </c>
      <c r="R627" s="38">
        <v>5</v>
      </c>
      <c r="S627" s="38">
        <v>6</v>
      </c>
      <c r="T627" s="38">
        <v>7</v>
      </c>
      <c r="U627" s="39">
        <v>8</v>
      </c>
    </row>
    <row r="628" spans="14:21" x14ac:dyDescent="0.25">
      <c r="N628" s="37">
        <v>1</v>
      </c>
      <c r="O628" s="38">
        <v>2</v>
      </c>
      <c r="P628" s="38">
        <v>3</v>
      </c>
      <c r="Q628" s="38">
        <v>4</v>
      </c>
      <c r="R628" s="38">
        <v>5</v>
      </c>
      <c r="S628" s="38">
        <v>6</v>
      </c>
      <c r="T628" s="38">
        <v>7</v>
      </c>
      <c r="U628" s="39">
        <v>8</v>
      </c>
    </row>
    <row r="629" spans="14:21" x14ac:dyDescent="0.25">
      <c r="N629" s="37">
        <v>1</v>
      </c>
      <c r="O629" s="38">
        <v>2</v>
      </c>
      <c r="P629" s="38">
        <v>3</v>
      </c>
      <c r="Q629" s="38">
        <v>4</v>
      </c>
      <c r="R629" s="38">
        <v>5</v>
      </c>
      <c r="S629" s="38">
        <v>6</v>
      </c>
      <c r="T629" s="38">
        <v>7</v>
      </c>
      <c r="U629" s="39">
        <v>8</v>
      </c>
    </row>
    <row r="630" spans="14:21" x14ac:dyDescent="0.25">
      <c r="N630" s="37">
        <v>1</v>
      </c>
      <c r="O630" s="38">
        <v>2</v>
      </c>
      <c r="P630" s="38">
        <v>3</v>
      </c>
      <c r="Q630" s="38">
        <v>4</v>
      </c>
      <c r="R630" s="38">
        <v>5</v>
      </c>
      <c r="S630" s="38">
        <v>6</v>
      </c>
      <c r="T630" s="38">
        <v>7</v>
      </c>
      <c r="U630" s="39">
        <v>8</v>
      </c>
    </row>
    <row r="631" spans="14:21" x14ac:dyDescent="0.25">
      <c r="N631" s="37">
        <v>1</v>
      </c>
      <c r="O631" s="38">
        <v>2</v>
      </c>
      <c r="P631" s="38">
        <v>3</v>
      </c>
      <c r="Q631" s="38">
        <v>4</v>
      </c>
      <c r="R631" s="38">
        <v>5</v>
      </c>
      <c r="S631" s="38">
        <v>6</v>
      </c>
      <c r="T631" s="38">
        <v>7</v>
      </c>
      <c r="U631" s="39">
        <v>8</v>
      </c>
    </row>
    <row r="632" spans="14:21" x14ac:dyDescent="0.25">
      <c r="N632" s="37">
        <v>1</v>
      </c>
      <c r="O632" s="38">
        <v>2</v>
      </c>
      <c r="P632" s="38">
        <v>3</v>
      </c>
      <c r="Q632" s="38">
        <v>4</v>
      </c>
      <c r="R632" s="38">
        <v>5</v>
      </c>
      <c r="S632" s="38">
        <v>6</v>
      </c>
      <c r="T632" s="38">
        <v>7</v>
      </c>
      <c r="U632" s="39">
        <v>8</v>
      </c>
    </row>
    <row r="633" spans="14:21" x14ac:dyDescent="0.25">
      <c r="N633" s="37">
        <v>1</v>
      </c>
      <c r="O633" s="38">
        <v>2</v>
      </c>
      <c r="P633" s="38">
        <v>3</v>
      </c>
      <c r="Q633" s="38">
        <v>4</v>
      </c>
      <c r="R633" s="38">
        <v>5</v>
      </c>
      <c r="S633" s="38">
        <v>6</v>
      </c>
      <c r="T633" s="38">
        <v>7</v>
      </c>
      <c r="U633" s="39">
        <v>8</v>
      </c>
    </row>
    <row r="634" spans="14:21" x14ac:dyDescent="0.25">
      <c r="N634" s="37">
        <v>1</v>
      </c>
      <c r="O634" s="38">
        <v>2</v>
      </c>
      <c r="P634" s="38">
        <v>3</v>
      </c>
      <c r="Q634" s="38">
        <v>4</v>
      </c>
      <c r="R634" s="38">
        <v>5</v>
      </c>
      <c r="S634" s="38">
        <v>6</v>
      </c>
      <c r="T634" s="38">
        <v>7</v>
      </c>
      <c r="U634" s="39">
        <v>8</v>
      </c>
    </row>
    <row r="635" spans="14:21" x14ac:dyDescent="0.25">
      <c r="N635" s="37">
        <v>1</v>
      </c>
      <c r="O635" s="38">
        <v>2</v>
      </c>
      <c r="P635" s="38">
        <v>3</v>
      </c>
      <c r="Q635" s="38">
        <v>4</v>
      </c>
      <c r="R635" s="38">
        <v>5</v>
      </c>
      <c r="S635" s="38">
        <v>6</v>
      </c>
      <c r="T635" s="38">
        <v>7</v>
      </c>
      <c r="U635" s="39">
        <v>8</v>
      </c>
    </row>
    <row r="636" spans="14:21" x14ac:dyDescent="0.25">
      <c r="N636" s="37">
        <v>1</v>
      </c>
      <c r="O636" s="38">
        <v>2</v>
      </c>
      <c r="P636" s="38">
        <v>3</v>
      </c>
      <c r="Q636" s="38">
        <v>4</v>
      </c>
      <c r="R636" s="38">
        <v>5</v>
      </c>
      <c r="S636" s="38">
        <v>6</v>
      </c>
      <c r="T636" s="38">
        <v>7</v>
      </c>
      <c r="U636" s="39">
        <v>8</v>
      </c>
    </row>
    <row r="637" spans="14:21" x14ac:dyDescent="0.25">
      <c r="N637" s="37">
        <v>1</v>
      </c>
      <c r="O637" s="38">
        <v>2</v>
      </c>
      <c r="P637" s="38">
        <v>3</v>
      </c>
      <c r="Q637" s="38">
        <v>4</v>
      </c>
      <c r="R637" s="38">
        <v>5</v>
      </c>
      <c r="S637" s="38">
        <v>6</v>
      </c>
      <c r="T637" s="38">
        <v>7</v>
      </c>
      <c r="U637" s="39">
        <v>8</v>
      </c>
    </row>
    <row r="638" spans="14:21" x14ac:dyDescent="0.25">
      <c r="N638" s="37">
        <v>1</v>
      </c>
      <c r="O638" s="38">
        <v>2</v>
      </c>
      <c r="P638" s="38">
        <v>3</v>
      </c>
      <c r="Q638" s="38">
        <v>4</v>
      </c>
      <c r="R638" s="38">
        <v>5</v>
      </c>
      <c r="S638" s="38">
        <v>6</v>
      </c>
      <c r="T638" s="38">
        <v>7</v>
      </c>
      <c r="U638" s="39">
        <v>8</v>
      </c>
    </row>
    <row r="639" spans="14:21" x14ac:dyDescent="0.25">
      <c r="N639" s="37">
        <v>1</v>
      </c>
      <c r="O639" s="38">
        <v>2</v>
      </c>
      <c r="P639" s="38">
        <v>3</v>
      </c>
      <c r="Q639" s="38">
        <v>4</v>
      </c>
      <c r="R639" s="38">
        <v>5</v>
      </c>
      <c r="S639" s="38">
        <v>6</v>
      </c>
      <c r="T639" s="38">
        <v>7</v>
      </c>
      <c r="U639" s="39">
        <v>8</v>
      </c>
    </row>
    <row r="640" spans="14:21" x14ac:dyDescent="0.25">
      <c r="N640" s="37">
        <v>1</v>
      </c>
      <c r="O640" s="38">
        <v>2</v>
      </c>
      <c r="P640" s="38">
        <v>3</v>
      </c>
      <c r="Q640" s="38">
        <v>4</v>
      </c>
      <c r="R640" s="38">
        <v>5</v>
      </c>
      <c r="S640" s="38">
        <v>6</v>
      </c>
      <c r="T640" s="38">
        <v>7</v>
      </c>
      <c r="U640" s="39">
        <v>8</v>
      </c>
    </row>
    <row r="641" spans="14:21" x14ac:dyDescent="0.25">
      <c r="N641" s="37">
        <v>1</v>
      </c>
      <c r="O641" s="38">
        <v>2</v>
      </c>
      <c r="P641" s="38">
        <v>3</v>
      </c>
      <c r="Q641" s="38">
        <v>4</v>
      </c>
      <c r="R641" s="38">
        <v>5</v>
      </c>
      <c r="S641" s="38">
        <v>6</v>
      </c>
      <c r="T641" s="38">
        <v>7</v>
      </c>
      <c r="U641" s="39">
        <v>8</v>
      </c>
    </row>
    <row r="642" spans="14:21" x14ac:dyDescent="0.25">
      <c r="N642" s="37">
        <v>1</v>
      </c>
      <c r="O642" s="38">
        <v>2</v>
      </c>
      <c r="P642" s="38">
        <v>3</v>
      </c>
      <c r="Q642" s="38">
        <v>4</v>
      </c>
      <c r="R642" s="38">
        <v>5</v>
      </c>
      <c r="S642" s="38">
        <v>6</v>
      </c>
      <c r="T642" s="38">
        <v>7</v>
      </c>
      <c r="U642" s="39">
        <v>8</v>
      </c>
    </row>
    <row r="643" spans="14:21" x14ac:dyDescent="0.25">
      <c r="N643" s="37">
        <v>1</v>
      </c>
      <c r="O643" s="38">
        <v>2</v>
      </c>
      <c r="P643" s="38">
        <v>3</v>
      </c>
      <c r="Q643" s="38">
        <v>4</v>
      </c>
      <c r="R643" s="38">
        <v>5</v>
      </c>
      <c r="S643" s="38">
        <v>6</v>
      </c>
      <c r="T643" s="38">
        <v>7</v>
      </c>
      <c r="U643" s="39">
        <v>8</v>
      </c>
    </row>
    <row r="644" spans="14:21" x14ac:dyDescent="0.25">
      <c r="N644" s="37">
        <v>1</v>
      </c>
      <c r="O644" s="38">
        <v>2</v>
      </c>
      <c r="P644" s="38">
        <v>3</v>
      </c>
      <c r="Q644" s="38">
        <v>4</v>
      </c>
      <c r="R644" s="38">
        <v>5</v>
      </c>
      <c r="S644" s="38">
        <v>6</v>
      </c>
      <c r="T644" s="38">
        <v>7</v>
      </c>
      <c r="U644" s="39">
        <v>8</v>
      </c>
    </row>
    <row r="645" spans="14:21" x14ac:dyDescent="0.25">
      <c r="N645" s="37">
        <v>1</v>
      </c>
      <c r="O645" s="38">
        <v>2</v>
      </c>
      <c r="P645" s="38">
        <v>3</v>
      </c>
      <c r="Q645" s="38">
        <v>4</v>
      </c>
      <c r="R645" s="38">
        <v>5</v>
      </c>
      <c r="S645" s="38">
        <v>6</v>
      </c>
      <c r="T645" s="38">
        <v>7</v>
      </c>
      <c r="U645" s="39">
        <v>8</v>
      </c>
    </row>
    <row r="646" spans="14:21" x14ac:dyDescent="0.25">
      <c r="N646" s="37">
        <v>1</v>
      </c>
      <c r="O646" s="38">
        <v>2</v>
      </c>
      <c r="P646" s="38">
        <v>3</v>
      </c>
      <c r="Q646" s="38">
        <v>4</v>
      </c>
      <c r="R646" s="38">
        <v>5</v>
      </c>
      <c r="S646" s="38">
        <v>6</v>
      </c>
      <c r="T646" s="38">
        <v>7</v>
      </c>
      <c r="U646" s="39">
        <v>8</v>
      </c>
    </row>
    <row r="647" spans="14:21" x14ac:dyDescent="0.25">
      <c r="N647" s="37">
        <v>1</v>
      </c>
      <c r="O647" s="38">
        <v>2</v>
      </c>
      <c r="P647" s="38">
        <v>3</v>
      </c>
      <c r="Q647" s="38">
        <v>4</v>
      </c>
      <c r="R647" s="38">
        <v>5</v>
      </c>
      <c r="S647" s="38">
        <v>6</v>
      </c>
      <c r="T647" s="38">
        <v>7</v>
      </c>
      <c r="U647" s="39">
        <v>8</v>
      </c>
    </row>
    <row r="648" spans="14:21" x14ac:dyDescent="0.25">
      <c r="N648" s="37">
        <v>1</v>
      </c>
      <c r="O648" s="38">
        <v>2</v>
      </c>
      <c r="P648" s="38">
        <v>3</v>
      </c>
      <c r="Q648" s="38">
        <v>4</v>
      </c>
      <c r="R648" s="38">
        <v>5</v>
      </c>
      <c r="S648" s="38">
        <v>6</v>
      </c>
      <c r="T648" s="38">
        <v>7</v>
      </c>
      <c r="U648" s="39">
        <v>8</v>
      </c>
    </row>
    <row r="649" spans="14:21" x14ac:dyDescent="0.25">
      <c r="N649" s="37">
        <v>1</v>
      </c>
      <c r="O649" s="38">
        <v>2</v>
      </c>
      <c r="P649" s="38">
        <v>3</v>
      </c>
      <c r="Q649" s="38">
        <v>4</v>
      </c>
      <c r="R649" s="38">
        <v>5</v>
      </c>
      <c r="S649" s="38">
        <v>6</v>
      </c>
      <c r="T649" s="38">
        <v>7</v>
      </c>
      <c r="U649" s="39">
        <v>8</v>
      </c>
    </row>
    <row r="650" spans="14:21" x14ac:dyDescent="0.25">
      <c r="N650" s="37">
        <v>1</v>
      </c>
      <c r="O650" s="38">
        <v>2</v>
      </c>
      <c r="P650" s="38">
        <v>3</v>
      </c>
      <c r="Q650" s="38">
        <v>4</v>
      </c>
      <c r="R650" s="38">
        <v>5</v>
      </c>
      <c r="S650" s="38">
        <v>6</v>
      </c>
      <c r="T650" s="38">
        <v>7</v>
      </c>
      <c r="U650" s="39">
        <v>8</v>
      </c>
    </row>
    <row r="651" spans="14:21" x14ac:dyDescent="0.25">
      <c r="N651" s="37">
        <v>1</v>
      </c>
      <c r="O651" s="38">
        <v>2</v>
      </c>
      <c r="P651" s="38">
        <v>3</v>
      </c>
      <c r="Q651" s="38">
        <v>4</v>
      </c>
      <c r="R651" s="38">
        <v>5</v>
      </c>
      <c r="S651" s="38">
        <v>6</v>
      </c>
      <c r="T651" s="38">
        <v>7</v>
      </c>
      <c r="U651" s="39">
        <v>8</v>
      </c>
    </row>
    <row r="652" spans="14:21" x14ac:dyDescent="0.25">
      <c r="N652" s="37">
        <v>1</v>
      </c>
      <c r="O652" s="38">
        <v>2</v>
      </c>
      <c r="P652" s="38">
        <v>3</v>
      </c>
      <c r="Q652" s="38">
        <v>4</v>
      </c>
      <c r="R652" s="38">
        <v>5</v>
      </c>
      <c r="S652" s="38">
        <v>6</v>
      </c>
      <c r="T652" s="38">
        <v>7</v>
      </c>
      <c r="U652" s="39">
        <v>8</v>
      </c>
    </row>
    <row r="653" spans="14:21" x14ac:dyDescent="0.25">
      <c r="N653" s="37">
        <v>1</v>
      </c>
      <c r="O653" s="38">
        <v>2</v>
      </c>
      <c r="P653" s="38">
        <v>3</v>
      </c>
      <c r="Q653" s="38">
        <v>4</v>
      </c>
      <c r="R653" s="38">
        <v>5</v>
      </c>
      <c r="S653" s="38">
        <v>6</v>
      </c>
      <c r="T653" s="38">
        <v>7</v>
      </c>
      <c r="U653" s="39">
        <v>8</v>
      </c>
    </row>
    <row r="654" spans="14:21" x14ac:dyDescent="0.25">
      <c r="N654" s="37">
        <v>1</v>
      </c>
      <c r="O654" s="38">
        <v>2</v>
      </c>
      <c r="P654" s="38">
        <v>3</v>
      </c>
      <c r="Q654" s="38">
        <v>4</v>
      </c>
      <c r="R654" s="38">
        <v>5</v>
      </c>
      <c r="S654" s="38">
        <v>6</v>
      </c>
      <c r="T654" s="38">
        <v>7</v>
      </c>
      <c r="U654" s="39">
        <v>8</v>
      </c>
    </row>
    <row r="655" spans="14:21" x14ac:dyDescent="0.25">
      <c r="N655" s="37">
        <v>1</v>
      </c>
      <c r="O655" s="38">
        <v>2</v>
      </c>
      <c r="P655" s="38">
        <v>3</v>
      </c>
      <c r="Q655" s="38">
        <v>4</v>
      </c>
      <c r="R655" s="38">
        <v>5</v>
      </c>
      <c r="S655" s="38">
        <v>6</v>
      </c>
      <c r="T655" s="38">
        <v>7</v>
      </c>
      <c r="U655" s="39">
        <v>8</v>
      </c>
    </row>
    <row r="656" spans="14:21" x14ac:dyDescent="0.25">
      <c r="N656" s="37">
        <v>1</v>
      </c>
      <c r="O656" s="38">
        <v>2</v>
      </c>
      <c r="P656" s="38">
        <v>3</v>
      </c>
      <c r="Q656" s="38">
        <v>4</v>
      </c>
      <c r="R656" s="38">
        <v>5</v>
      </c>
      <c r="S656" s="38">
        <v>6</v>
      </c>
      <c r="T656" s="38">
        <v>7</v>
      </c>
      <c r="U656" s="39">
        <v>8</v>
      </c>
    </row>
    <row r="657" spans="14:21" x14ac:dyDescent="0.25">
      <c r="N657" s="37">
        <v>1</v>
      </c>
      <c r="O657" s="38">
        <v>2</v>
      </c>
      <c r="P657" s="38">
        <v>3</v>
      </c>
      <c r="Q657" s="38">
        <v>4</v>
      </c>
      <c r="R657" s="38">
        <v>5</v>
      </c>
      <c r="S657" s="38">
        <v>6</v>
      </c>
      <c r="T657" s="38">
        <v>7</v>
      </c>
      <c r="U657" s="39">
        <v>8</v>
      </c>
    </row>
    <row r="658" spans="14:21" x14ac:dyDescent="0.25">
      <c r="N658" s="37">
        <v>1</v>
      </c>
      <c r="O658" s="38">
        <v>2</v>
      </c>
      <c r="P658" s="38">
        <v>3</v>
      </c>
      <c r="Q658" s="38">
        <v>4</v>
      </c>
      <c r="R658" s="38">
        <v>5</v>
      </c>
      <c r="S658" s="38">
        <v>6</v>
      </c>
      <c r="T658" s="38">
        <v>7</v>
      </c>
      <c r="U658" s="39">
        <v>8</v>
      </c>
    </row>
    <row r="659" spans="14:21" x14ac:dyDescent="0.25">
      <c r="N659" s="37">
        <v>1</v>
      </c>
      <c r="O659" s="38">
        <v>2</v>
      </c>
      <c r="P659" s="38">
        <v>3</v>
      </c>
      <c r="Q659" s="38">
        <v>4</v>
      </c>
      <c r="R659" s="38">
        <v>5</v>
      </c>
      <c r="S659" s="38">
        <v>6</v>
      </c>
      <c r="T659" s="38">
        <v>7</v>
      </c>
      <c r="U659" s="39">
        <v>8</v>
      </c>
    </row>
    <row r="660" spans="14:21" x14ac:dyDescent="0.25">
      <c r="N660" s="37">
        <v>1</v>
      </c>
      <c r="O660" s="38">
        <v>2</v>
      </c>
      <c r="P660" s="38">
        <v>3</v>
      </c>
      <c r="Q660" s="38">
        <v>4</v>
      </c>
      <c r="R660" s="38">
        <v>5</v>
      </c>
      <c r="S660" s="38">
        <v>6</v>
      </c>
      <c r="T660" s="38">
        <v>7</v>
      </c>
      <c r="U660" s="39">
        <v>8</v>
      </c>
    </row>
    <row r="661" spans="14:21" x14ac:dyDescent="0.25">
      <c r="N661" s="37">
        <v>1</v>
      </c>
      <c r="O661" s="38">
        <v>2</v>
      </c>
      <c r="P661" s="38">
        <v>3</v>
      </c>
      <c r="Q661" s="38">
        <v>4</v>
      </c>
      <c r="R661" s="38">
        <v>5</v>
      </c>
      <c r="S661" s="38">
        <v>6</v>
      </c>
      <c r="T661" s="38">
        <v>7</v>
      </c>
      <c r="U661" s="39">
        <v>8</v>
      </c>
    </row>
    <row r="662" spans="14:21" x14ac:dyDescent="0.25">
      <c r="N662" s="37">
        <v>1</v>
      </c>
      <c r="O662" s="38">
        <v>2</v>
      </c>
      <c r="P662" s="38">
        <v>3</v>
      </c>
      <c r="Q662" s="38">
        <v>4</v>
      </c>
      <c r="R662" s="38">
        <v>5</v>
      </c>
      <c r="S662" s="38">
        <v>6</v>
      </c>
      <c r="T662" s="38">
        <v>7</v>
      </c>
      <c r="U662" s="39">
        <v>8</v>
      </c>
    </row>
    <row r="663" spans="14:21" x14ac:dyDescent="0.25">
      <c r="N663" s="37">
        <v>1</v>
      </c>
      <c r="O663" s="38">
        <v>2</v>
      </c>
      <c r="P663" s="38">
        <v>3</v>
      </c>
      <c r="Q663" s="38">
        <v>4</v>
      </c>
      <c r="R663" s="38">
        <v>5</v>
      </c>
      <c r="S663" s="38">
        <v>6</v>
      </c>
      <c r="T663" s="38">
        <v>7</v>
      </c>
      <c r="U663" s="39">
        <v>8</v>
      </c>
    </row>
    <row r="664" spans="14:21" x14ac:dyDescent="0.25">
      <c r="N664" s="37">
        <v>1</v>
      </c>
      <c r="O664" s="38">
        <v>2</v>
      </c>
      <c r="P664" s="38">
        <v>3</v>
      </c>
      <c r="Q664" s="38">
        <v>4</v>
      </c>
      <c r="R664" s="38">
        <v>5</v>
      </c>
      <c r="S664" s="38">
        <v>6</v>
      </c>
      <c r="T664" s="38">
        <v>7</v>
      </c>
      <c r="U664" s="39">
        <v>8</v>
      </c>
    </row>
    <row r="665" spans="14:21" x14ac:dyDescent="0.25">
      <c r="N665" s="37">
        <v>1</v>
      </c>
      <c r="O665" s="38">
        <v>2</v>
      </c>
      <c r="P665" s="38">
        <v>3</v>
      </c>
      <c r="Q665" s="38">
        <v>4</v>
      </c>
      <c r="R665" s="38">
        <v>5</v>
      </c>
      <c r="S665" s="38">
        <v>6</v>
      </c>
      <c r="T665" s="38">
        <v>7</v>
      </c>
      <c r="U665" s="39">
        <v>8</v>
      </c>
    </row>
    <row r="666" spans="14:21" x14ac:dyDescent="0.25">
      <c r="N666" s="37">
        <v>1</v>
      </c>
      <c r="O666" s="38">
        <v>2</v>
      </c>
      <c r="P666" s="38">
        <v>3</v>
      </c>
      <c r="Q666" s="38">
        <v>4</v>
      </c>
      <c r="R666" s="38">
        <v>5</v>
      </c>
      <c r="S666" s="38">
        <v>6</v>
      </c>
      <c r="T666" s="38">
        <v>7</v>
      </c>
      <c r="U666" s="39">
        <v>8</v>
      </c>
    </row>
    <row r="667" spans="14:21" x14ac:dyDescent="0.25">
      <c r="N667" s="37">
        <v>1</v>
      </c>
      <c r="O667" s="38">
        <v>2</v>
      </c>
      <c r="P667" s="38">
        <v>3</v>
      </c>
      <c r="Q667" s="38">
        <v>4</v>
      </c>
      <c r="R667" s="38">
        <v>5</v>
      </c>
      <c r="S667" s="38">
        <v>6</v>
      </c>
      <c r="T667" s="38">
        <v>7</v>
      </c>
      <c r="U667" s="39">
        <v>8</v>
      </c>
    </row>
    <row r="668" spans="14:21" x14ac:dyDescent="0.25">
      <c r="N668" s="37">
        <v>1</v>
      </c>
      <c r="O668" s="38">
        <v>2</v>
      </c>
      <c r="P668" s="38">
        <v>3</v>
      </c>
      <c r="Q668" s="38">
        <v>4</v>
      </c>
      <c r="R668" s="38">
        <v>5</v>
      </c>
      <c r="S668" s="38">
        <v>6</v>
      </c>
      <c r="T668" s="38">
        <v>7</v>
      </c>
      <c r="U668" s="39">
        <v>8</v>
      </c>
    </row>
    <row r="669" spans="14:21" x14ac:dyDescent="0.25">
      <c r="N669" s="37">
        <v>1</v>
      </c>
      <c r="O669" s="38">
        <v>2</v>
      </c>
      <c r="P669" s="38">
        <v>3</v>
      </c>
      <c r="Q669" s="38">
        <v>4</v>
      </c>
      <c r="R669" s="38">
        <v>5</v>
      </c>
      <c r="S669" s="38">
        <v>6</v>
      </c>
      <c r="T669" s="38">
        <v>7</v>
      </c>
      <c r="U669" s="39">
        <v>8</v>
      </c>
    </row>
    <row r="670" spans="14:21" x14ac:dyDescent="0.25">
      <c r="N670" s="37">
        <v>1</v>
      </c>
      <c r="O670" s="38">
        <v>2</v>
      </c>
      <c r="P670" s="38">
        <v>3</v>
      </c>
      <c r="Q670" s="38">
        <v>4</v>
      </c>
      <c r="R670" s="38">
        <v>5</v>
      </c>
      <c r="S670" s="38">
        <v>6</v>
      </c>
      <c r="T670" s="38">
        <v>7</v>
      </c>
      <c r="U670" s="39">
        <v>8</v>
      </c>
    </row>
    <row r="671" spans="14:21" x14ac:dyDescent="0.25">
      <c r="N671" s="37">
        <v>1</v>
      </c>
      <c r="O671" s="38">
        <v>2</v>
      </c>
      <c r="P671" s="38">
        <v>3</v>
      </c>
      <c r="Q671" s="38">
        <v>4</v>
      </c>
      <c r="R671" s="38">
        <v>5</v>
      </c>
      <c r="S671" s="38">
        <v>6</v>
      </c>
      <c r="T671" s="38">
        <v>7</v>
      </c>
      <c r="U671" s="39">
        <v>8</v>
      </c>
    </row>
    <row r="672" spans="14:21" x14ac:dyDescent="0.25">
      <c r="N672" s="37">
        <v>1</v>
      </c>
      <c r="O672" s="38">
        <v>2</v>
      </c>
      <c r="P672" s="38">
        <v>3</v>
      </c>
      <c r="Q672" s="38">
        <v>4</v>
      </c>
      <c r="R672" s="38">
        <v>5</v>
      </c>
      <c r="S672" s="38">
        <v>6</v>
      </c>
      <c r="T672" s="38">
        <v>7</v>
      </c>
      <c r="U672" s="39">
        <v>8</v>
      </c>
    </row>
    <row r="673" spans="14:21" x14ac:dyDescent="0.25">
      <c r="N673" s="37">
        <v>1</v>
      </c>
      <c r="O673" s="38">
        <v>2</v>
      </c>
      <c r="P673" s="38">
        <v>3</v>
      </c>
      <c r="Q673" s="38">
        <v>4</v>
      </c>
      <c r="R673" s="38">
        <v>5</v>
      </c>
      <c r="S673" s="38">
        <v>6</v>
      </c>
      <c r="T673" s="38">
        <v>7</v>
      </c>
      <c r="U673" s="39">
        <v>8</v>
      </c>
    </row>
    <row r="674" spans="14:21" x14ac:dyDescent="0.25">
      <c r="N674" s="37">
        <v>1</v>
      </c>
      <c r="O674" s="38">
        <v>2</v>
      </c>
      <c r="P674" s="38">
        <v>3</v>
      </c>
      <c r="Q674" s="38">
        <v>4</v>
      </c>
      <c r="R674" s="38">
        <v>5</v>
      </c>
      <c r="S674" s="38">
        <v>6</v>
      </c>
      <c r="T674" s="38">
        <v>7</v>
      </c>
      <c r="U674" s="39">
        <v>8</v>
      </c>
    </row>
    <row r="675" spans="14:21" x14ac:dyDescent="0.25">
      <c r="N675" s="37">
        <v>1</v>
      </c>
      <c r="O675" s="38">
        <v>2</v>
      </c>
      <c r="P675" s="38">
        <v>3</v>
      </c>
      <c r="Q675" s="38">
        <v>4</v>
      </c>
      <c r="R675" s="38">
        <v>5</v>
      </c>
      <c r="S675" s="38">
        <v>6</v>
      </c>
      <c r="T675" s="38">
        <v>7</v>
      </c>
      <c r="U675" s="39">
        <v>8</v>
      </c>
    </row>
    <row r="676" spans="14:21" x14ac:dyDescent="0.25">
      <c r="N676" s="37">
        <v>1</v>
      </c>
      <c r="O676" s="38">
        <v>2</v>
      </c>
      <c r="P676" s="38">
        <v>3</v>
      </c>
      <c r="Q676" s="38">
        <v>4</v>
      </c>
      <c r="R676" s="38">
        <v>5</v>
      </c>
      <c r="S676" s="38">
        <v>6</v>
      </c>
      <c r="T676" s="38">
        <v>7</v>
      </c>
      <c r="U676" s="39">
        <v>8</v>
      </c>
    </row>
    <row r="677" spans="14:21" x14ac:dyDescent="0.25">
      <c r="N677" s="37">
        <v>1</v>
      </c>
      <c r="O677" s="38">
        <v>2</v>
      </c>
      <c r="P677" s="38">
        <v>3</v>
      </c>
      <c r="Q677" s="38">
        <v>4</v>
      </c>
      <c r="R677" s="38">
        <v>5</v>
      </c>
      <c r="S677" s="38">
        <v>6</v>
      </c>
      <c r="T677" s="38">
        <v>7</v>
      </c>
      <c r="U677" s="39">
        <v>8</v>
      </c>
    </row>
    <row r="678" spans="14:21" x14ac:dyDescent="0.25">
      <c r="N678" s="37">
        <v>1</v>
      </c>
      <c r="O678" s="38">
        <v>2</v>
      </c>
      <c r="P678" s="38">
        <v>3</v>
      </c>
      <c r="Q678" s="38">
        <v>4</v>
      </c>
      <c r="R678" s="38">
        <v>5</v>
      </c>
      <c r="S678" s="38">
        <v>6</v>
      </c>
      <c r="T678" s="38">
        <v>7</v>
      </c>
      <c r="U678" s="39">
        <v>8</v>
      </c>
    </row>
    <row r="679" spans="14:21" x14ac:dyDescent="0.25">
      <c r="N679" s="37">
        <v>1</v>
      </c>
      <c r="O679" s="38">
        <v>2</v>
      </c>
      <c r="P679" s="38">
        <v>3</v>
      </c>
      <c r="Q679" s="38">
        <v>4</v>
      </c>
      <c r="R679" s="38">
        <v>5</v>
      </c>
      <c r="S679" s="38">
        <v>6</v>
      </c>
      <c r="T679" s="38">
        <v>7</v>
      </c>
      <c r="U679" s="39">
        <v>8</v>
      </c>
    </row>
    <row r="680" spans="14:21" x14ac:dyDescent="0.25">
      <c r="N680" s="37">
        <v>1</v>
      </c>
      <c r="O680" s="38">
        <v>2</v>
      </c>
      <c r="P680" s="38">
        <v>3</v>
      </c>
      <c r="Q680" s="38">
        <v>4</v>
      </c>
      <c r="R680" s="38">
        <v>5</v>
      </c>
      <c r="S680" s="38">
        <v>6</v>
      </c>
      <c r="T680" s="38">
        <v>7</v>
      </c>
      <c r="U680" s="39">
        <v>8</v>
      </c>
    </row>
    <row r="681" spans="14:21" x14ac:dyDescent="0.25">
      <c r="N681" s="37">
        <v>1</v>
      </c>
      <c r="O681" s="38">
        <v>2</v>
      </c>
      <c r="P681" s="38">
        <v>3</v>
      </c>
      <c r="Q681" s="38">
        <v>4</v>
      </c>
      <c r="R681" s="38">
        <v>5</v>
      </c>
      <c r="S681" s="38">
        <v>6</v>
      </c>
      <c r="T681" s="38">
        <v>7</v>
      </c>
      <c r="U681" s="39">
        <v>8</v>
      </c>
    </row>
    <row r="682" spans="14:21" x14ac:dyDescent="0.25">
      <c r="N682" s="37">
        <v>1</v>
      </c>
      <c r="O682" s="38">
        <v>2</v>
      </c>
      <c r="P682" s="38">
        <v>3</v>
      </c>
      <c r="Q682" s="38">
        <v>4</v>
      </c>
      <c r="R682" s="38">
        <v>5</v>
      </c>
      <c r="S682" s="38">
        <v>6</v>
      </c>
      <c r="T682" s="38">
        <v>7</v>
      </c>
      <c r="U682" s="39">
        <v>8</v>
      </c>
    </row>
    <row r="683" spans="14:21" x14ac:dyDescent="0.25">
      <c r="N683" s="37">
        <v>1</v>
      </c>
      <c r="O683" s="38">
        <v>2</v>
      </c>
      <c r="P683" s="38">
        <v>3</v>
      </c>
      <c r="Q683" s="38">
        <v>4</v>
      </c>
      <c r="R683" s="38">
        <v>5</v>
      </c>
      <c r="S683" s="38">
        <v>6</v>
      </c>
      <c r="T683" s="38">
        <v>7</v>
      </c>
      <c r="U683" s="39">
        <v>8</v>
      </c>
    </row>
    <row r="684" spans="14:21" x14ac:dyDescent="0.25">
      <c r="N684" s="37">
        <v>1</v>
      </c>
      <c r="O684" s="38">
        <v>2</v>
      </c>
      <c r="P684" s="38">
        <v>3</v>
      </c>
      <c r="Q684" s="38">
        <v>4</v>
      </c>
      <c r="R684" s="38">
        <v>5</v>
      </c>
      <c r="S684" s="38">
        <v>6</v>
      </c>
      <c r="T684" s="38">
        <v>7</v>
      </c>
      <c r="U684" s="39">
        <v>8</v>
      </c>
    </row>
    <row r="685" spans="14:21" x14ac:dyDescent="0.25">
      <c r="N685" s="37">
        <v>1</v>
      </c>
      <c r="O685" s="38">
        <v>2</v>
      </c>
      <c r="P685" s="38">
        <v>3</v>
      </c>
      <c r="Q685" s="38">
        <v>4</v>
      </c>
      <c r="R685" s="38">
        <v>5</v>
      </c>
      <c r="S685" s="38">
        <v>6</v>
      </c>
      <c r="T685" s="38">
        <v>7</v>
      </c>
      <c r="U685" s="39">
        <v>8</v>
      </c>
    </row>
    <row r="686" spans="14:21" x14ac:dyDescent="0.25">
      <c r="N686" s="37">
        <v>1</v>
      </c>
      <c r="O686" s="38">
        <v>2</v>
      </c>
      <c r="P686" s="38">
        <v>3</v>
      </c>
      <c r="Q686" s="38">
        <v>4</v>
      </c>
      <c r="R686" s="38">
        <v>5</v>
      </c>
      <c r="S686" s="38">
        <v>6</v>
      </c>
      <c r="T686" s="38">
        <v>7</v>
      </c>
      <c r="U686" s="39">
        <v>8</v>
      </c>
    </row>
    <row r="687" spans="14:21" x14ac:dyDescent="0.25">
      <c r="N687" s="37">
        <v>1</v>
      </c>
      <c r="O687" s="38">
        <v>2</v>
      </c>
      <c r="P687" s="38">
        <v>3</v>
      </c>
      <c r="Q687" s="38">
        <v>4</v>
      </c>
      <c r="R687" s="38">
        <v>5</v>
      </c>
      <c r="S687" s="38">
        <v>6</v>
      </c>
      <c r="T687" s="38">
        <v>7</v>
      </c>
      <c r="U687" s="39">
        <v>8</v>
      </c>
    </row>
    <row r="688" spans="14:21" x14ac:dyDescent="0.25">
      <c r="N688" s="37">
        <v>1</v>
      </c>
      <c r="O688" s="38">
        <v>2</v>
      </c>
      <c r="P688" s="38">
        <v>3</v>
      </c>
      <c r="Q688" s="38">
        <v>4</v>
      </c>
      <c r="R688" s="38">
        <v>5</v>
      </c>
      <c r="S688" s="38">
        <v>6</v>
      </c>
      <c r="T688" s="38">
        <v>7</v>
      </c>
      <c r="U688" s="39">
        <v>8</v>
      </c>
    </row>
    <row r="689" spans="14:21" x14ac:dyDescent="0.25">
      <c r="N689" s="37">
        <v>1</v>
      </c>
      <c r="O689" s="38">
        <v>2</v>
      </c>
      <c r="P689" s="38">
        <v>3</v>
      </c>
      <c r="Q689" s="38">
        <v>4</v>
      </c>
      <c r="R689" s="38">
        <v>5</v>
      </c>
      <c r="S689" s="38">
        <v>6</v>
      </c>
      <c r="T689" s="38">
        <v>7</v>
      </c>
      <c r="U689" s="39">
        <v>8</v>
      </c>
    </row>
    <row r="690" spans="14:21" x14ac:dyDescent="0.25">
      <c r="N690" s="37">
        <v>1</v>
      </c>
      <c r="O690" s="38">
        <v>2</v>
      </c>
      <c r="P690" s="38">
        <v>3</v>
      </c>
      <c r="Q690" s="38">
        <v>4</v>
      </c>
      <c r="R690" s="38">
        <v>5</v>
      </c>
      <c r="S690" s="38">
        <v>6</v>
      </c>
      <c r="T690" s="38">
        <v>7</v>
      </c>
      <c r="U690" s="39">
        <v>8</v>
      </c>
    </row>
    <row r="691" spans="14:21" x14ac:dyDescent="0.25">
      <c r="N691" s="37">
        <v>1</v>
      </c>
      <c r="O691" s="38">
        <v>2</v>
      </c>
      <c r="P691" s="38">
        <v>3</v>
      </c>
      <c r="Q691" s="38">
        <v>4</v>
      </c>
      <c r="R691" s="38">
        <v>5</v>
      </c>
      <c r="S691" s="38">
        <v>6</v>
      </c>
      <c r="T691" s="38">
        <v>7</v>
      </c>
      <c r="U691" s="39">
        <v>8</v>
      </c>
    </row>
    <row r="692" spans="14:21" x14ac:dyDescent="0.25">
      <c r="N692" s="37">
        <v>1</v>
      </c>
      <c r="O692" s="38">
        <v>2</v>
      </c>
      <c r="P692" s="38">
        <v>3</v>
      </c>
      <c r="Q692" s="38">
        <v>4</v>
      </c>
      <c r="R692" s="38">
        <v>5</v>
      </c>
      <c r="S692" s="38">
        <v>6</v>
      </c>
      <c r="T692" s="38">
        <v>7</v>
      </c>
      <c r="U692" s="39">
        <v>8</v>
      </c>
    </row>
    <row r="693" spans="14:21" x14ac:dyDescent="0.25">
      <c r="N693" s="37">
        <v>1</v>
      </c>
      <c r="O693" s="38">
        <v>2</v>
      </c>
      <c r="P693" s="38">
        <v>3</v>
      </c>
      <c r="Q693" s="38">
        <v>4</v>
      </c>
      <c r="R693" s="38">
        <v>5</v>
      </c>
      <c r="S693" s="38">
        <v>6</v>
      </c>
      <c r="T693" s="38">
        <v>7</v>
      </c>
      <c r="U693" s="39">
        <v>8</v>
      </c>
    </row>
    <row r="694" spans="14:21" x14ac:dyDescent="0.25">
      <c r="N694" s="37">
        <v>1</v>
      </c>
      <c r="O694" s="38">
        <v>2</v>
      </c>
      <c r="P694" s="38">
        <v>3</v>
      </c>
      <c r="Q694" s="38">
        <v>4</v>
      </c>
      <c r="R694" s="38">
        <v>5</v>
      </c>
      <c r="S694" s="38">
        <v>6</v>
      </c>
      <c r="T694" s="38">
        <v>7</v>
      </c>
      <c r="U694" s="39">
        <v>8</v>
      </c>
    </row>
    <row r="695" spans="14:21" x14ac:dyDescent="0.25">
      <c r="N695" s="37">
        <v>1</v>
      </c>
      <c r="O695" s="38">
        <v>2</v>
      </c>
      <c r="P695" s="38">
        <v>3</v>
      </c>
      <c r="Q695" s="38">
        <v>4</v>
      </c>
      <c r="R695" s="38">
        <v>5</v>
      </c>
      <c r="S695" s="38">
        <v>6</v>
      </c>
      <c r="T695" s="38">
        <v>7</v>
      </c>
      <c r="U695" s="39">
        <v>8</v>
      </c>
    </row>
    <row r="696" spans="14:21" x14ac:dyDescent="0.25">
      <c r="N696" s="37">
        <v>1</v>
      </c>
      <c r="O696" s="38">
        <v>2</v>
      </c>
      <c r="P696" s="38">
        <v>3</v>
      </c>
      <c r="Q696" s="38">
        <v>4</v>
      </c>
      <c r="R696" s="38">
        <v>5</v>
      </c>
      <c r="S696" s="38">
        <v>6</v>
      </c>
      <c r="T696" s="38">
        <v>7</v>
      </c>
      <c r="U696" s="39">
        <v>8</v>
      </c>
    </row>
    <row r="697" spans="14:21" x14ac:dyDescent="0.25">
      <c r="N697" s="37">
        <v>1</v>
      </c>
      <c r="O697" s="38">
        <v>2</v>
      </c>
      <c r="P697" s="38">
        <v>3</v>
      </c>
      <c r="Q697" s="38">
        <v>4</v>
      </c>
      <c r="R697" s="38">
        <v>5</v>
      </c>
      <c r="S697" s="38">
        <v>6</v>
      </c>
      <c r="T697" s="38">
        <v>7</v>
      </c>
      <c r="U697" s="39">
        <v>8</v>
      </c>
    </row>
    <row r="698" spans="14:21" x14ac:dyDescent="0.25">
      <c r="N698" s="37">
        <v>1</v>
      </c>
      <c r="O698" s="38">
        <v>2</v>
      </c>
      <c r="P698" s="38">
        <v>3</v>
      </c>
      <c r="Q698" s="38">
        <v>4</v>
      </c>
      <c r="R698" s="38">
        <v>5</v>
      </c>
      <c r="S698" s="38">
        <v>6</v>
      </c>
      <c r="T698" s="38">
        <v>7</v>
      </c>
      <c r="U698" s="39">
        <v>8</v>
      </c>
    </row>
    <row r="699" spans="14:21" x14ac:dyDescent="0.25">
      <c r="N699" s="37">
        <v>1</v>
      </c>
      <c r="O699" s="38">
        <v>2</v>
      </c>
      <c r="P699" s="38">
        <v>3</v>
      </c>
      <c r="Q699" s="38">
        <v>4</v>
      </c>
      <c r="R699" s="38">
        <v>5</v>
      </c>
      <c r="S699" s="38">
        <v>6</v>
      </c>
      <c r="T699" s="38">
        <v>7</v>
      </c>
      <c r="U699" s="39">
        <v>8</v>
      </c>
    </row>
    <row r="700" spans="14:21" x14ac:dyDescent="0.25">
      <c r="N700" s="37">
        <v>1</v>
      </c>
      <c r="O700" s="38">
        <v>2</v>
      </c>
      <c r="P700" s="38">
        <v>3</v>
      </c>
      <c r="Q700" s="38">
        <v>4</v>
      </c>
      <c r="R700" s="38">
        <v>5</v>
      </c>
      <c r="S700" s="38">
        <v>6</v>
      </c>
      <c r="T700" s="38">
        <v>7</v>
      </c>
      <c r="U700" s="39">
        <v>8</v>
      </c>
    </row>
    <row r="701" spans="14:21" x14ac:dyDescent="0.25">
      <c r="N701" s="37">
        <v>1</v>
      </c>
      <c r="O701" s="38">
        <v>2</v>
      </c>
      <c r="P701" s="38">
        <v>3</v>
      </c>
      <c r="Q701" s="38">
        <v>4</v>
      </c>
      <c r="R701" s="38">
        <v>5</v>
      </c>
      <c r="S701" s="38">
        <v>6</v>
      </c>
      <c r="T701" s="38">
        <v>7</v>
      </c>
      <c r="U701" s="39">
        <v>8</v>
      </c>
    </row>
    <row r="702" spans="14:21" x14ac:dyDescent="0.25">
      <c r="N702" s="37">
        <v>1</v>
      </c>
      <c r="O702" s="38">
        <v>2</v>
      </c>
      <c r="P702" s="38">
        <v>3</v>
      </c>
      <c r="Q702" s="38">
        <v>4</v>
      </c>
      <c r="R702" s="38">
        <v>5</v>
      </c>
      <c r="S702" s="38">
        <v>6</v>
      </c>
      <c r="T702" s="38">
        <v>7</v>
      </c>
      <c r="U702" s="39">
        <v>8</v>
      </c>
    </row>
    <row r="703" spans="14:21" x14ac:dyDescent="0.25">
      <c r="N703" s="37">
        <v>1</v>
      </c>
      <c r="O703" s="38">
        <v>2</v>
      </c>
      <c r="P703" s="38">
        <v>3</v>
      </c>
      <c r="Q703" s="38">
        <v>4</v>
      </c>
      <c r="R703" s="38">
        <v>5</v>
      </c>
      <c r="S703" s="38">
        <v>6</v>
      </c>
      <c r="T703" s="38">
        <v>7</v>
      </c>
      <c r="U703" s="39">
        <v>8</v>
      </c>
    </row>
    <row r="704" spans="14:21" x14ac:dyDescent="0.25">
      <c r="N704" s="37">
        <v>1</v>
      </c>
      <c r="O704" s="38">
        <v>2</v>
      </c>
      <c r="P704" s="38">
        <v>3</v>
      </c>
      <c r="Q704" s="38">
        <v>4</v>
      </c>
      <c r="R704" s="38">
        <v>5</v>
      </c>
      <c r="S704" s="38">
        <v>6</v>
      </c>
      <c r="T704" s="38">
        <v>7</v>
      </c>
      <c r="U704" s="39">
        <v>8</v>
      </c>
    </row>
    <row r="705" spans="14:21" x14ac:dyDescent="0.25">
      <c r="N705" s="37">
        <v>1</v>
      </c>
      <c r="O705" s="38">
        <v>2</v>
      </c>
      <c r="P705" s="38">
        <v>3</v>
      </c>
      <c r="Q705" s="38">
        <v>4</v>
      </c>
      <c r="R705" s="38">
        <v>5</v>
      </c>
      <c r="S705" s="38">
        <v>6</v>
      </c>
      <c r="T705" s="38">
        <v>7</v>
      </c>
      <c r="U705" s="39">
        <v>8</v>
      </c>
    </row>
    <row r="706" spans="14:21" x14ac:dyDescent="0.25">
      <c r="N706" s="37">
        <v>1</v>
      </c>
      <c r="O706" s="38">
        <v>2</v>
      </c>
      <c r="P706" s="38">
        <v>3</v>
      </c>
      <c r="Q706" s="38">
        <v>4</v>
      </c>
      <c r="R706" s="38">
        <v>5</v>
      </c>
      <c r="S706" s="38">
        <v>6</v>
      </c>
      <c r="T706" s="38">
        <v>7</v>
      </c>
      <c r="U706" s="39">
        <v>8</v>
      </c>
    </row>
    <row r="707" spans="14:21" x14ac:dyDescent="0.25">
      <c r="N707" s="37">
        <v>1</v>
      </c>
      <c r="O707" s="38">
        <v>2</v>
      </c>
      <c r="P707" s="38">
        <v>3</v>
      </c>
      <c r="Q707" s="38">
        <v>4</v>
      </c>
      <c r="R707" s="38">
        <v>5</v>
      </c>
      <c r="S707" s="38">
        <v>6</v>
      </c>
      <c r="T707" s="38">
        <v>7</v>
      </c>
      <c r="U707" s="39">
        <v>8</v>
      </c>
    </row>
    <row r="708" spans="14:21" x14ac:dyDescent="0.25">
      <c r="N708" s="37">
        <v>1</v>
      </c>
      <c r="O708" s="38">
        <v>2</v>
      </c>
      <c r="P708" s="38">
        <v>3</v>
      </c>
      <c r="Q708" s="38">
        <v>4</v>
      </c>
      <c r="R708" s="38">
        <v>5</v>
      </c>
      <c r="S708" s="38">
        <v>6</v>
      </c>
      <c r="T708" s="38">
        <v>7</v>
      </c>
      <c r="U708" s="39">
        <v>8</v>
      </c>
    </row>
    <row r="709" spans="14:21" x14ac:dyDescent="0.25">
      <c r="N709" s="37">
        <v>1</v>
      </c>
      <c r="O709" s="38">
        <v>2</v>
      </c>
      <c r="P709" s="38">
        <v>3</v>
      </c>
      <c r="Q709" s="38">
        <v>4</v>
      </c>
      <c r="R709" s="38">
        <v>5</v>
      </c>
      <c r="S709" s="38">
        <v>6</v>
      </c>
      <c r="T709" s="38">
        <v>7</v>
      </c>
      <c r="U709" s="39">
        <v>8</v>
      </c>
    </row>
    <row r="710" spans="14:21" x14ac:dyDescent="0.25">
      <c r="N710" s="37">
        <v>1</v>
      </c>
      <c r="O710" s="38">
        <v>2</v>
      </c>
      <c r="P710" s="38">
        <v>3</v>
      </c>
      <c r="Q710" s="38">
        <v>4</v>
      </c>
      <c r="R710" s="38">
        <v>5</v>
      </c>
      <c r="S710" s="38">
        <v>6</v>
      </c>
      <c r="T710" s="38">
        <v>7</v>
      </c>
      <c r="U710" s="39">
        <v>8</v>
      </c>
    </row>
    <row r="711" spans="14:21" x14ac:dyDescent="0.25">
      <c r="N711" s="37">
        <v>1</v>
      </c>
      <c r="O711" s="38">
        <v>2</v>
      </c>
      <c r="P711" s="38">
        <v>3</v>
      </c>
      <c r="Q711" s="38">
        <v>4</v>
      </c>
      <c r="R711" s="38">
        <v>5</v>
      </c>
      <c r="S711" s="38">
        <v>6</v>
      </c>
      <c r="T711" s="38">
        <v>7</v>
      </c>
      <c r="U711" s="39">
        <v>8</v>
      </c>
    </row>
    <row r="712" spans="14:21" x14ac:dyDescent="0.25">
      <c r="N712" s="37">
        <v>1</v>
      </c>
      <c r="O712" s="38">
        <v>2</v>
      </c>
      <c r="P712" s="38">
        <v>3</v>
      </c>
      <c r="Q712" s="38">
        <v>4</v>
      </c>
      <c r="R712" s="38">
        <v>5</v>
      </c>
      <c r="S712" s="38">
        <v>6</v>
      </c>
      <c r="T712" s="38">
        <v>7</v>
      </c>
      <c r="U712" s="39">
        <v>8</v>
      </c>
    </row>
    <row r="713" spans="14:21" x14ac:dyDescent="0.25">
      <c r="N713" s="37">
        <v>1</v>
      </c>
      <c r="O713" s="38">
        <v>2</v>
      </c>
      <c r="P713" s="38">
        <v>3</v>
      </c>
      <c r="Q713" s="38">
        <v>4</v>
      </c>
      <c r="R713" s="38">
        <v>5</v>
      </c>
      <c r="S713" s="38">
        <v>6</v>
      </c>
      <c r="T713" s="38">
        <v>7</v>
      </c>
      <c r="U713" s="39">
        <v>8</v>
      </c>
    </row>
    <row r="714" spans="14:21" x14ac:dyDescent="0.25">
      <c r="N714" s="37">
        <v>1</v>
      </c>
      <c r="O714" s="38">
        <v>2</v>
      </c>
      <c r="P714" s="38">
        <v>3</v>
      </c>
      <c r="Q714" s="38">
        <v>4</v>
      </c>
      <c r="R714" s="38">
        <v>5</v>
      </c>
      <c r="S714" s="38">
        <v>6</v>
      </c>
      <c r="T714" s="38">
        <v>7</v>
      </c>
      <c r="U714" s="39">
        <v>8</v>
      </c>
    </row>
    <row r="715" spans="14:21" x14ac:dyDescent="0.25">
      <c r="N715" s="37">
        <v>1</v>
      </c>
      <c r="O715" s="38">
        <v>2</v>
      </c>
      <c r="P715" s="38">
        <v>3</v>
      </c>
      <c r="Q715" s="38">
        <v>4</v>
      </c>
      <c r="R715" s="38">
        <v>5</v>
      </c>
      <c r="S715" s="38">
        <v>6</v>
      </c>
      <c r="T715" s="38">
        <v>7</v>
      </c>
      <c r="U715" s="39">
        <v>8</v>
      </c>
    </row>
    <row r="716" spans="14:21" x14ac:dyDescent="0.25">
      <c r="N716" s="37">
        <v>1</v>
      </c>
      <c r="O716" s="38">
        <v>2</v>
      </c>
      <c r="P716" s="38">
        <v>3</v>
      </c>
      <c r="Q716" s="38">
        <v>4</v>
      </c>
      <c r="R716" s="38">
        <v>5</v>
      </c>
      <c r="S716" s="38">
        <v>6</v>
      </c>
      <c r="T716" s="38">
        <v>7</v>
      </c>
      <c r="U716" s="39">
        <v>8</v>
      </c>
    </row>
    <row r="717" spans="14:21" x14ac:dyDescent="0.25">
      <c r="N717" s="37">
        <v>1</v>
      </c>
      <c r="O717" s="38">
        <v>2</v>
      </c>
      <c r="P717" s="38">
        <v>3</v>
      </c>
      <c r="Q717" s="38">
        <v>4</v>
      </c>
      <c r="R717" s="38">
        <v>5</v>
      </c>
      <c r="S717" s="38">
        <v>6</v>
      </c>
      <c r="T717" s="38">
        <v>7</v>
      </c>
      <c r="U717" s="39">
        <v>8</v>
      </c>
    </row>
    <row r="718" spans="14:21" x14ac:dyDescent="0.25">
      <c r="N718" s="37">
        <v>1</v>
      </c>
      <c r="O718" s="38">
        <v>2</v>
      </c>
      <c r="P718" s="38">
        <v>3</v>
      </c>
      <c r="Q718" s="38">
        <v>4</v>
      </c>
      <c r="R718" s="38">
        <v>5</v>
      </c>
      <c r="S718" s="38">
        <v>6</v>
      </c>
      <c r="T718" s="38">
        <v>7</v>
      </c>
      <c r="U718" s="39">
        <v>8</v>
      </c>
    </row>
    <row r="719" spans="14:21" x14ac:dyDescent="0.25">
      <c r="N719" s="37">
        <v>1</v>
      </c>
      <c r="O719" s="38">
        <v>2</v>
      </c>
      <c r="P719" s="38">
        <v>3</v>
      </c>
      <c r="Q719" s="38">
        <v>4</v>
      </c>
      <c r="R719" s="38">
        <v>5</v>
      </c>
      <c r="S719" s="38">
        <v>6</v>
      </c>
      <c r="T719" s="38">
        <v>7</v>
      </c>
      <c r="U719" s="39">
        <v>8</v>
      </c>
    </row>
    <row r="720" spans="14:21" x14ac:dyDescent="0.25">
      <c r="N720" s="37">
        <v>1</v>
      </c>
      <c r="O720" s="38">
        <v>2</v>
      </c>
      <c r="P720" s="38">
        <v>3</v>
      </c>
      <c r="Q720" s="38">
        <v>4</v>
      </c>
      <c r="R720" s="38">
        <v>5</v>
      </c>
      <c r="S720" s="38">
        <v>6</v>
      </c>
      <c r="T720" s="38">
        <v>7</v>
      </c>
      <c r="U720" s="39">
        <v>8</v>
      </c>
    </row>
    <row r="721" spans="14:21" x14ac:dyDescent="0.25">
      <c r="N721" s="37">
        <v>1</v>
      </c>
      <c r="O721" s="38">
        <v>2</v>
      </c>
      <c r="P721" s="38">
        <v>3</v>
      </c>
      <c r="Q721" s="38">
        <v>4</v>
      </c>
      <c r="R721" s="38">
        <v>5</v>
      </c>
      <c r="S721" s="38">
        <v>6</v>
      </c>
      <c r="T721" s="38">
        <v>7</v>
      </c>
      <c r="U721" s="39">
        <v>8</v>
      </c>
    </row>
    <row r="722" spans="14:21" x14ac:dyDescent="0.25">
      <c r="N722" s="37">
        <v>1</v>
      </c>
      <c r="O722" s="38">
        <v>2</v>
      </c>
      <c r="P722" s="38">
        <v>3</v>
      </c>
      <c r="Q722" s="38">
        <v>4</v>
      </c>
      <c r="R722" s="38">
        <v>5</v>
      </c>
      <c r="S722" s="38">
        <v>6</v>
      </c>
      <c r="T722" s="38">
        <v>7</v>
      </c>
      <c r="U722" s="39">
        <v>8</v>
      </c>
    </row>
    <row r="723" spans="14:21" x14ac:dyDescent="0.25">
      <c r="N723" s="37">
        <v>1</v>
      </c>
      <c r="O723" s="38">
        <v>2</v>
      </c>
      <c r="P723" s="38">
        <v>3</v>
      </c>
      <c r="Q723" s="38">
        <v>4</v>
      </c>
      <c r="R723" s="38">
        <v>5</v>
      </c>
      <c r="S723" s="38">
        <v>6</v>
      </c>
      <c r="T723" s="38">
        <v>7</v>
      </c>
      <c r="U723" s="39">
        <v>8</v>
      </c>
    </row>
    <row r="724" spans="14:21" x14ac:dyDescent="0.25">
      <c r="N724" s="37">
        <v>1</v>
      </c>
      <c r="O724" s="38">
        <v>2</v>
      </c>
      <c r="P724" s="38">
        <v>3</v>
      </c>
      <c r="Q724" s="38">
        <v>4</v>
      </c>
      <c r="R724" s="38">
        <v>5</v>
      </c>
      <c r="S724" s="38">
        <v>6</v>
      </c>
      <c r="T724" s="38">
        <v>7</v>
      </c>
      <c r="U724" s="39">
        <v>8</v>
      </c>
    </row>
    <row r="725" spans="14:21" x14ac:dyDescent="0.25">
      <c r="N725" s="37">
        <v>1</v>
      </c>
      <c r="O725" s="38">
        <v>2</v>
      </c>
      <c r="P725" s="38">
        <v>3</v>
      </c>
      <c r="Q725" s="38">
        <v>4</v>
      </c>
      <c r="R725" s="38">
        <v>5</v>
      </c>
      <c r="S725" s="38">
        <v>6</v>
      </c>
      <c r="T725" s="38">
        <v>7</v>
      </c>
      <c r="U725" s="39">
        <v>8</v>
      </c>
    </row>
    <row r="726" spans="14:21" x14ac:dyDescent="0.25">
      <c r="N726" s="37">
        <v>1</v>
      </c>
      <c r="O726" s="38">
        <v>2</v>
      </c>
      <c r="P726" s="38">
        <v>3</v>
      </c>
      <c r="Q726" s="38">
        <v>4</v>
      </c>
      <c r="R726" s="38">
        <v>5</v>
      </c>
      <c r="S726" s="38">
        <v>6</v>
      </c>
      <c r="T726" s="38">
        <v>7</v>
      </c>
      <c r="U726" s="39">
        <v>8</v>
      </c>
    </row>
    <row r="727" spans="14:21" x14ac:dyDescent="0.25">
      <c r="N727" s="37">
        <v>1</v>
      </c>
      <c r="O727" s="38">
        <v>2</v>
      </c>
      <c r="P727" s="38">
        <v>3</v>
      </c>
      <c r="Q727" s="38">
        <v>4</v>
      </c>
      <c r="R727" s="38">
        <v>5</v>
      </c>
      <c r="S727" s="38">
        <v>6</v>
      </c>
      <c r="T727" s="38">
        <v>7</v>
      </c>
      <c r="U727" s="39">
        <v>8</v>
      </c>
    </row>
    <row r="728" spans="14:21" x14ac:dyDescent="0.25">
      <c r="N728" s="37">
        <v>1</v>
      </c>
      <c r="O728" s="38">
        <v>2</v>
      </c>
      <c r="P728" s="38">
        <v>3</v>
      </c>
      <c r="Q728" s="38">
        <v>4</v>
      </c>
      <c r="R728" s="38">
        <v>5</v>
      </c>
      <c r="S728" s="38">
        <v>6</v>
      </c>
      <c r="T728" s="38">
        <v>7</v>
      </c>
      <c r="U728" s="39">
        <v>8</v>
      </c>
    </row>
    <row r="729" spans="14:21" x14ac:dyDescent="0.25">
      <c r="N729" s="37">
        <v>1</v>
      </c>
      <c r="O729" s="38">
        <v>2</v>
      </c>
      <c r="P729" s="38">
        <v>3</v>
      </c>
      <c r="Q729" s="38">
        <v>4</v>
      </c>
      <c r="R729" s="38">
        <v>5</v>
      </c>
      <c r="S729" s="38">
        <v>6</v>
      </c>
      <c r="T729" s="38">
        <v>7</v>
      </c>
      <c r="U729" s="39">
        <v>8</v>
      </c>
    </row>
    <row r="730" spans="14:21" x14ac:dyDescent="0.25">
      <c r="N730" s="37">
        <v>1</v>
      </c>
      <c r="O730" s="38">
        <v>2</v>
      </c>
      <c r="P730" s="38">
        <v>3</v>
      </c>
      <c r="Q730" s="38">
        <v>4</v>
      </c>
      <c r="R730" s="38">
        <v>5</v>
      </c>
      <c r="S730" s="38">
        <v>6</v>
      </c>
      <c r="T730" s="38">
        <v>7</v>
      </c>
      <c r="U730" s="39">
        <v>8</v>
      </c>
    </row>
    <row r="731" spans="14:21" x14ac:dyDescent="0.25">
      <c r="N731" s="37">
        <v>1</v>
      </c>
      <c r="O731" s="38">
        <v>2</v>
      </c>
      <c r="P731" s="38">
        <v>3</v>
      </c>
      <c r="Q731" s="38">
        <v>4</v>
      </c>
      <c r="R731" s="38">
        <v>5</v>
      </c>
      <c r="S731" s="38">
        <v>6</v>
      </c>
      <c r="T731" s="38">
        <v>7</v>
      </c>
      <c r="U731" s="39">
        <v>8</v>
      </c>
    </row>
    <row r="732" spans="14:21" x14ac:dyDescent="0.25">
      <c r="N732" s="37">
        <v>1</v>
      </c>
      <c r="O732" s="38">
        <v>2</v>
      </c>
      <c r="P732" s="38">
        <v>3</v>
      </c>
      <c r="Q732" s="38">
        <v>4</v>
      </c>
      <c r="R732" s="38">
        <v>5</v>
      </c>
      <c r="S732" s="38">
        <v>6</v>
      </c>
      <c r="T732" s="38">
        <v>7</v>
      </c>
      <c r="U732" s="39">
        <v>8</v>
      </c>
    </row>
    <row r="733" spans="14:21" x14ac:dyDescent="0.25">
      <c r="N733" s="37">
        <v>1</v>
      </c>
      <c r="O733" s="38">
        <v>2</v>
      </c>
      <c r="P733" s="38">
        <v>3</v>
      </c>
      <c r="Q733" s="38">
        <v>4</v>
      </c>
      <c r="R733" s="38">
        <v>5</v>
      </c>
      <c r="S733" s="38">
        <v>6</v>
      </c>
      <c r="T733" s="38">
        <v>7</v>
      </c>
      <c r="U733" s="39">
        <v>8</v>
      </c>
    </row>
    <row r="734" spans="14:21" x14ac:dyDescent="0.25">
      <c r="N734" s="37">
        <v>1</v>
      </c>
      <c r="O734" s="38">
        <v>2</v>
      </c>
      <c r="P734" s="38">
        <v>3</v>
      </c>
      <c r="Q734" s="38">
        <v>4</v>
      </c>
      <c r="R734" s="38">
        <v>5</v>
      </c>
      <c r="S734" s="38">
        <v>6</v>
      </c>
      <c r="T734" s="38">
        <v>7</v>
      </c>
      <c r="U734" s="39">
        <v>8</v>
      </c>
    </row>
    <row r="735" spans="14:21" x14ac:dyDescent="0.25">
      <c r="N735" s="37">
        <v>1</v>
      </c>
      <c r="O735" s="38">
        <v>2</v>
      </c>
      <c r="P735" s="38">
        <v>3</v>
      </c>
      <c r="Q735" s="38">
        <v>4</v>
      </c>
      <c r="R735" s="38">
        <v>5</v>
      </c>
      <c r="S735" s="38">
        <v>6</v>
      </c>
      <c r="T735" s="38">
        <v>7</v>
      </c>
      <c r="U735" s="39">
        <v>8</v>
      </c>
    </row>
    <row r="736" spans="14:21" x14ac:dyDescent="0.25">
      <c r="N736" s="37">
        <v>1</v>
      </c>
      <c r="O736" s="38">
        <v>2</v>
      </c>
      <c r="P736" s="38">
        <v>3</v>
      </c>
      <c r="Q736" s="38">
        <v>4</v>
      </c>
      <c r="R736" s="38">
        <v>5</v>
      </c>
      <c r="S736" s="38">
        <v>6</v>
      </c>
      <c r="T736" s="38">
        <v>7</v>
      </c>
      <c r="U736" s="39">
        <v>8</v>
      </c>
    </row>
    <row r="737" spans="14:21" x14ac:dyDescent="0.25">
      <c r="N737" s="37">
        <v>1</v>
      </c>
      <c r="O737" s="38">
        <v>2</v>
      </c>
      <c r="P737" s="38">
        <v>3</v>
      </c>
      <c r="Q737" s="38">
        <v>4</v>
      </c>
      <c r="R737" s="38">
        <v>5</v>
      </c>
      <c r="S737" s="38">
        <v>6</v>
      </c>
      <c r="T737" s="38">
        <v>7</v>
      </c>
      <c r="U737" s="39">
        <v>8</v>
      </c>
    </row>
    <row r="738" spans="14:21" x14ac:dyDescent="0.25">
      <c r="N738" s="37">
        <v>1</v>
      </c>
      <c r="O738" s="38">
        <v>2</v>
      </c>
      <c r="P738" s="38">
        <v>3</v>
      </c>
      <c r="Q738" s="38">
        <v>4</v>
      </c>
      <c r="R738" s="38">
        <v>5</v>
      </c>
      <c r="S738" s="38">
        <v>6</v>
      </c>
      <c r="T738" s="38">
        <v>7</v>
      </c>
      <c r="U738" s="39">
        <v>8</v>
      </c>
    </row>
    <row r="739" spans="14:21" x14ac:dyDescent="0.25">
      <c r="N739" s="37">
        <v>1</v>
      </c>
      <c r="O739" s="38">
        <v>2</v>
      </c>
      <c r="P739" s="38">
        <v>3</v>
      </c>
      <c r="Q739" s="38">
        <v>4</v>
      </c>
      <c r="R739" s="38">
        <v>5</v>
      </c>
      <c r="S739" s="38">
        <v>6</v>
      </c>
      <c r="T739" s="38">
        <v>7</v>
      </c>
      <c r="U739" s="39">
        <v>8</v>
      </c>
    </row>
    <row r="740" spans="14:21" x14ac:dyDescent="0.25">
      <c r="N740" s="37">
        <v>1</v>
      </c>
      <c r="O740" s="38">
        <v>2</v>
      </c>
      <c r="P740" s="38">
        <v>3</v>
      </c>
      <c r="Q740" s="38">
        <v>4</v>
      </c>
      <c r="R740" s="38">
        <v>5</v>
      </c>
      <c r="S740" s="38">
        <v>6</v>
      </c>
      <c r="T740" s="38">
        <v>7</v>
      </c>
      <c r="U740" s="39">
        <v>8</v>
      </c>
    </row>
    <row r="741" spans="14:21" x14ac:dyDescent="0.25">
      <c r="N741" s="37">
        <v>1</v>
      </c>
      <c r="O741" s="38">
        <v>2</v>
      </c>
      <c r="P741" s="38">
        <v>3</v>
      </c>
      <c r="Q741" s="38">
        <v>4</v>
      </c>
      <c r="R741" s="38">
        <v>5</v>
      </c>
      <c r="S741" s="38">
        <v>6</v>
      </c>
      <c r="T741" s="38">
        <v>7</v>
      </c>
      <c r="U741" s="39">
        <v>8</v>
      </c>
    </row>
    <row r="742" spans="14:21" x14ac:dyDescent="0.25">
      <c r="N742" s="37">
        <v>1</v>
      </c>
      <c r="O742" s="38">
        <v>2</v>
      </c>
      <c r="P742" s="38">
        <v>3</v>
      </c>
      <c r="Q742" s="38">
        <v>4</v>
      </c>
      <c r="R742" s="38">
        <v>5</v>
      </c>
      <c r="S742" s="38">
        <v>6</v>
      </c>
      <c r="T742" s="38">
        <v>7</v>
      </c>
      <c r="U742" s="39">
        <v>8</v>
      </c>
    </row>
    <row r="743" spans="14:21" x14ac:dyDescent="0.25">
      <c r="N743" s="37">
        <v>1</v>
      </c>
      <c r="O743" s="38">
        <v>2</v>
      </c>
      <c r="P743" s="38">
        <v>3</v>
      </c>
      <c r="Q743" s="38">
        <v>4</v>
      </c>
      <c r="R743" s="38">
        <v>5</v>
      </c>
      <c r="S743" s="38">
        <v>6</v>
      </c>
      <c r="T743" s="38">
        <v>7</v>
      </c>
      <c r="U743" s="39">
        <v>8</v>
      </c>
    </row>
    <row r="744" spans="14:21" x14ac:dyDescent="0.25">
      <c r="N744" s="37">
        <v>1</v>
      </c>
      <c r="O744" s="38">
        <v>2</v>
      </c>
      <c r="P744" s="38">
        <v>3</v>
      </c>
      <c r="Q744" s="38">
        <v>4</v>
      </c>
      <c r="R744" s="38">
        <v>5</v>
      </c>
      <c r="S744" s="38">
        <v>6</v>
      </c>
      <c r="T744" s="38">
        <v>7</v>
      </c>
      <c r="U744" s="39">
        <v>8</v>
      </c>
    </row>
    <row r="745" spans="14:21" x14ac:dyDescent="0.25">
      <c r="N745" s="37">
        <v>1</v>
      </c>
      <c r="O745" s="38">
        <v>2</v>
      </c>
      <c r="P745" s="38">
        <v>3</v>
      </c>
      <c r="Q745" s="38">
        <v>4</v>
      </c>
      <c r="R745" s="38">
        <v>5</v>
      </c>
      <c r="S745" s="38">
        <v>6</v>
      </c>
      <c r="T745" s="38">
        <v>7</v>
      </c>
      <c r="U745" s="39">
        <v>8</v>
      </c>
    </row>
    <row r="746" spans="14:21" x14ac:dyDescent="0.25">
      <c r="N746" s="37">
        <v>1</v>
      </c>
      <c r="O746" s="38">
        <v>2</v>
      </c>
      <c r="P746" s="38">
        <v>3</v>
      </c>
      <c r="Q746" s="38">
        <v>4</v>
      </c>
      <c r="R746" s="38">
        <v>5</v>
      </c>
      <c r="S746" s="38">
        <v>6</v>
      </c>
      <c r="T746" s="38">
        <v>7</v>
      </c>
      <c r="U746" s="39">
        <v>8</v>
      </c>
    </row>
    <row r="747" spans="14:21" x14ac:dyDescent="0.25">
      <c r="N747" s="37">
        <v>1</v>
      </c>
      <c r="O747" s="38">
        <v>2</v>
      </c>
      <c r="P747" s="38">
        <v>3</v>
      </c>
      <c r="Q747" s="38">
        <v>4</v>
      </c>
      <c r="R747" s="38">
        <v>5</v>
      </c>
      <c r="S747" s="38">
        <v>6</v>
      </c>
      <c r="T747" s="38">
        <v>7</v>
      </c>
      <c r="U747" s="39">
        <v>8</v>
      </c>
    </row>
    <row r="748" spans="14:21" x14ac:dyDescent="0.25">
      <c r="N748" s="37">
        <v>1</v>
      </c>
      <c r="O748" s="38">
        <v>2</v>
      </c>
      <c r="P748" s="38">
        <v>3</v>
      </c>
      <c r="Q748" s="38">
        <v>4</v>
      </c>
      <c r="R748" s="38">
        <v>5</v>
      </c>
      <c r="S748" s="38">
        <v>6</v>
      </c>
      <c r="T748" s="38">
        <v>7</v>
      </c>
      <c r="U748" s="39">
        <v>8</v>
      </c>
    </row>
    <row r="749" spans="14:21" x14ac:dyDescent="0.25">
      <c r="N749" s="37">
        <v>1</v>
      </c>
      <c r="O749" s="38">
        <v>2</v>
      </c>
      <c r="P749" s="38">
        <v>3</v>
      </c>
      <c r="Q749" s="38">
        <v>4</v>
      </c>
      <c r="R749" s="38">
        <v>5</v>
      </c>
      <c r="S749" s="38">
        <v>6</v>
      </c>
      <c r="T749" s="38">
        <v>7</v>
      </c>
      <c r="U749" s="39">
        <v>8</v>
      </c>
    </row>
    <row r="750" spans="14:21" x14ac:dyDescent="0.25">
      <c r="N750" s="37">
        <v>1</v>
      </c>
      <c r="O750" s="38">
        <v>2</v>
      </c>
      <c r="P750" s="38">
        <v>3</v>
      </c>
      <c r="Q750" s="38">
        <v>4</v>
      </c>
      <c r="R750" s="38">
        <v>5</v>
      </c>
      <c r="S750" s="38">
        <v>6</v>
      </c>
      <c r="T750" s="38">
        <v>7</v>
      </c>
      <c r="U750" s="39">
        <v>8</v>
      </c>
    </row>
    <row r="751" spans="14:21" x14ac:dyDescent="0.25">
      <c r="N751" s="37">
        <v>1</v>
      </c>
      <c r="O751" s="38">
        <v>2</v>
      </c>
      <c r="P751" s="38">
        <v>3</v>
      </c>
      <c r="Q751" s="38">
        <v>4</v>
      </c>
      <c r="R751" s="38">
        <v>5</v>
      </c>
      <c r="S751" s="38">
        <v>6</v>
      </c>
      <c r="T751" s="38">
        <v>7</v>
      </c>
      <c r="U751" s="39">
        <v>8</v>
      </c>
    </row>
    <row r="752" spans="14:21" x14ac:dyDescent="0.25">
      <c r="N752" s="37">
        <v>1</v>
      </c>
      <c r="O752" s="38">
        <v>2</v>
      </c>
      <c r="P752" s="38">
        <v>3</v>
      </c>
      <c r="Q752" s="38">
        <v>4</v>
      </c>
      <c r="R752" s="38">
        <v>5</v>
      </c>
      <c r="S752" s="38">
        <v>6</v>
      </c>
      <c r="T752" s="38">
        <v>7</v>
      </c>
      <c r="U752" s="39">
        <v>8</v>
      </c>
    </row>
    <row r="753" spans="14:21" x14ac:dyDescent="0.25">
      <c r="N753" s="37">
        <v>1</v>
      </c>
      <c r="O753" s="38">
        <v>2</v>
      </c>
      <c r="P753" s="38">
        <v>3</v>
      </c>
      <c r="Q753" s="38">
        <v>4</v>
      </c>
      <c r="R753" s="38">
        <v>5</v>
      </c>
      <c r="S753" s="38">
        <v>6</v>
      </c>
      <c r="T753" s="38">
        <v>7</v>
      </c>
      <c r="U753" s="39">
        <v>8</v>
      </c>
    </row>
    <row r="754" spans="14:21" x14ac:dyDescent="0.25">
      <c r="N754" s="37">
        <v>1</v>
      </c>
      <c r="O754" s="38">
        <v>2</v>
      </c>
      <c r="P754" s="38">
        <v>3</v>
      </c>
      <c r="Q754" s="38">
        <v>4</v>
      </c>
      <c r="R754" s="38">
        <v>5</v>
      </c>
      <c r="S754" s="38">
        <v>6</v>
      </c>
      <c r="T754" s="38">
        <v>7</v>
      </c>
      <c r="U754" s="39">
        <v>8</v>
      </c>
    </row>
    <row r="755" spans="14:21" x14ac:dyDescent="0.25">
      <c r="N755" s="37">
        <v>1</v>
      </c>
      <c r="O755" s="38">
        <v>2</v>
      </c>
      <c r="P755" s="38">
        <v>3</v>
      </c>
      <c r="Q755" s="38">
        <v>4</v>
      </c>
      <c r="R755" s="38">
        <v>5</v>
      </c>
      <c r="S755" s="38">
        <v>6</v>
      </c>
      <c r="T755" s="38">
        <v>7</v>
      </c>
      <c r="U755" s="39">
        <v>8</v>
      </c>
    </row>
    <row r="756" spans="14:21" x14ac:dyDescent="0.25">
      <c r="N756" s="37">
        <v>1</v>
      </c>
      <c r="O756" s="38">
        <v>2</v>
      </c>
      <c r="P756" s="38">
        <v>3</v>
      </c>
      <c r="Q756" s="38">
        <v>4</v>
      </c>
      <c r="R756" s="38">
        <v>5</v>
      </c>
      <c r="S756" s="38">
        <v>6</v>
      </c>
      <c r="T756" s="38">
        <v>7</v>
      </c>
      <c r="U756" s="39">
        <v>8</v>
      </c>
    </row>
    <row r="757" spans="14:21" x14ac:dyDescent="0.25">
      <c r="N757" s="37">
        <v>1</v>
      </c>
      <c r="O757" s="38">
        <v>2</v>
      </c>
      <c r="P757" s="38">
        <v>3</v>
      </c>
      <c r="Q757" s="38">
        <v>4</v>
      </c>
      <c r="R757" s="38">
        <v>5</v>
      </c>
      <c r="S757" s="38">
        <v>6</v>
      </c>
      <c r="T757" s="38">
        <v>7</v>
      </c>
      <c r="U757" s="39">
        <v>8</v>
      </c>
    </row>
    <row r="758" spans="14:21" x14ac:dyDescent="0.25">
      <c r="N758" s="37">
        <v>1</v>
      </c>
      <c r="O758" s="38">
        <v>2</v>
      </c>
      <c r="P758" s="38">
        <v>3</v>
      </c>
      <c r="Q758" s="38">
        <v>4</v>
      </c>
      <c r="R758" s="38">
        <v>5</v>
      </c>
      <c r="S758" s="38">
        <v>6</v>
      </c>
      <c r="T758" s="38">
        <v>7</v>
      </c>
      <c r="U758" s="39">
        <v>8</v>
      </c>
    </row>
    <row r="759" spans="14:21" x14ac:dyDescent="0.25">
      <c r="N759" s="37">
        <v>1</v>
      </c>
      <c r="O759" s="38">
        <v>2</v>
      </c>
      <c r="P759" s="38">
        <v>3</v>
      </c>
      <c r="Q759" s="38">
        <v>4</v>
      </c>
      <c r="R759" s="38">
        <v>5</v>
      </c>
      <c r="S759" s="38">
        <v>6</v>
      </c>
      <c r="T759" s="38">
        <v>7</v>
      </c>
      <c r="U759" s="39">
        <v>8</v>
      </c>
    </row>
    <row r="760" spans="14:21" x14ac:dyDescent="0.25">
      <c r="N760" s="37">
        <v>1</v>
      </c>
      <c r="O760" s="38">
        <v>2</v>
      </c>
      <c r="P760" s="38">
        <v>3</v>
      </c>
      <c r="Q760" s="38">
        <v>4</v>
      </c>
      <c r="R760" s="38">
        <v>5</v>
      </c>
      <c r="S760" s="38">
        <v>6</v>
      </c>
      <c r="T760" s="38">
        <v>7</v>
      </c>
      <c r="U760" s="39">
        <v>8</v>
      </c>
    </row>
    <row r="761" spans="14:21" x14ac:dyDescent="0.25">
      <c r="N761" s="37">
        <v>1</v>
      </c>
      <c r="O761" s="38">
        <v>2</v>
      </c>
      <c r="P761" s="38">
        <v>3</v>
      </c>
      <c r="Q761" s="38">
        <v>4</v>
      </c>
      <c r="R761" s="38">
        <v>5</v>
      </c>
      <c r="S761" s="38">
        <v>6</v>
      </c>
      <c r="T761" s="38">
        <v>7</v>
      </c>
      <c r="U761" s="39">
        <v>8</v>
      </c>
    </row>
    <row r="762" spans="14:21" x14ac:dyDescent="0.25">
      <c r="N762" s="37">
        <v>1</v>
      </c>
      <c r="O762" s="38">
        <v>2</v>
      </c>
      <c r="P762" s="38">
        <v>3</v>
      </c>
      <c r="Q762" s="38">
        <v>4</v>
      </c>
      <c r="R762" s="38">
        <v>5</v>
      </c>
      <c r="S762" s="38">
        <v>6</v>
      </c>
      <c r="T762" s="38">
        <v>7</v>
      </c>
      <c r="U762" s="39">
        <v>8</v>
      </c>
    </row>
    <row r="763" spans="14:21" x14ac:dyDescent="0.25">
      <c r="N763" s="37">
        <v>1</v>
      </c>
      <c r="O763" s="38">
        <v>2</v>
      </c>
      <c r="P763" s="38">
        <v>3</v>
      </c>
      <c r="Q763" s="38">
        <v>4</v>
      </c>
      <c r="R763" s="38">
        <v>5</v>
      </c>
      <c r="S763" s="38">
        <v>6</v>
      </c>
      <c r="T763" s="38">
        <v>7</v>
      </c>
      <c r="U763" s="39">
        <v>8</v>
      </c>
    </row>
    <row r="764" spans="14:21" x14ac:dyDescent="0.25">
      <c r="N764" s="37">
        <v>1</v>
      </c>
      <c r="O764" s="38">
        <v>2</v>
      </c>
      <c r="P764" s="38">
        <v>3</v>
      </c>
      <c r="Q764" s="38">
        <v>4</v>
      </c>
      <c r="R764" s="38">
        <v>5</v>
      </c>
      <c r="S764" s="38">
        <v>6</v>
      </c>
      <c r="T764" s="38">
        <v>7</v>
      </c>
      <c r="U764" s="39">
        <v>8</v>
      </c>
    </row>
    <row r="765" spans="14:21" x14ac:dyDescent="0.25">
      <c r="N765" s="37">
        <v>1</v>
      </c>
      <c r="O765" s="38">
        <v>2</v>
      </c>
      <c r="P765" s="38">
        <v>3</v>
      </c>
      <c r="Q765" s="38">
        <v>4</v>
      </c>
      <c r="R765" s="38">
        <v>5</v>
      </c>
      <c r="S765" s="38">
        <v>6</v>
      </c>
      <c r="T765" s="38">
        <v>7</v>
      </c>
      <c r="U765" s="39">
        <v>8</v>
      </c>
    </row>
    <row r="766" spans="14:21" x14ac:dyDescent="0.25">
      <c r="N766" s="37">
        <v>1</v>
      </c>
      <c r="O766" s="38">
        <v>2</v>
      </c>
      <c r="P766" s="38">
        <v>3</v>
      </c>
      <c r="Q766" s="38">
        <v>4</v>
      </c>
      <c r="R766" s="38">
        <v>5</v>
      </c>
      <c r="S766" s="38">
        <v>6</v>
      </c>
      <c r="T766" s="38">
        <v>7</v>
      </c>
      <c r="U766" s="39">
        <v>8</v>
      </c>
    </row>
    <row r="767" spans="14:21" x14ac:dyDescent="0.25">
      <c r="N767" s="37">
        <v>1</v>
      </c>
      <c r="O767" s="38">
        <v>2</v>
      </c>
      <c r="P767" s="38">
        <v>3</v>
      </c>
      <c r="Q767" s="38">
        <v>4</v>
      </c>
      <c r="R767" s="38">
        <v>5</v>
      </c>
      <c r="S767" s="38">
        <v>6</v>
      </c>
      <c r="T767" s="38">
        <v>7</v>
      </c>
      <c r="U767" s="39">
        <v>8</v>
      </c>
    </row>
    <row r="768" spans="14:21" x14ac:dyDescent="0.25">
      <c r="N768" s="37">
        <v>1</v>
      </c>
      <c r="O768" s="38">
        <v>2</v>
      </c>
      <c r="P768" s="38">
        <v>3</v>
      </c>
      <c r="Q768" s="38">
        <v>4</v>
      </c>
      <c r="R768" s="38">
        <v>5</v>
      </c>
      <c r="S768" s="38">
        <v>6</v>
      </c>
      <c r="T768" s="38">
        <v>7</v>
      </c>
      <c r="U768" s="39">
        <v>8</v>
      </c>
    </row>
    <row r="769" spans="14:21" x14ac:dyDescent="0.25">
      <c r="N769" s="37">
        <v>1</v>
      </c>
      <c r="O769" s="38">
        <v>2</v>
      </c>
      <c r="P769" s="38">
        <v>3</v>
      </c>
      <c r="Q769" s="38">
        <v>4</v>
      </c>
      <c r="R769" s="38">
        <v>5</v>
      </c>
      <c r="S769" s="38">
        <v>6</v>
      </c>
      <c r="T769" s="38">
        <v>7</v>
      </c>
      <c r="U769" s="39">
        <v>8</v>
      </c>
    </row>
    <row r="770" spans="14:21" x14ac:dyDescent="0.25">
      <c r="N770" s="37">
        <v>1</v>
      </c>
      <c r="O770" s="38">
        <v>2</v>
      </c>
      <c r="P770" s="38">
        <v>3</v>
      </c>
      <c r="Q770" s="38">
        <v>4</v>
      </c>
      <c r="R770" s="38">
        <v>5</v>
      </c>
      <c r="S770" s="38">
        <v>6</v>
      </c>
      <c r="T770" s="38">
        <v>7</v>
      </c>
      <c r="U770" s="39">
        <v>8</v>
      </c>
    </row>
    <row r="771" spans="14:21" x14ac:dyDescent="0.25">
      <c r="N771" s="37">
        <v>1</v>
      </c>
      <c r="O771" s="38">
        <v>2</v>
      </c>
      <c r="P771" s="38">
        <v>3</v>
      </c>
      <c r="Q771" s="38">
        <v>4</v>
      </c>
      <c r="R771" s="38">
        <v>5</v>
      </c>
      <c r="S771" s="38">
        <v>6</v>
      </c>
      <c r="T771" s="38">
        <v>7</v>
      </c>
      <c r="U771" s="39">
        <v>8</v>
      </c>
    </row>
    <row r="772" spans="14:21" x14ac:dyDescent="0.25">
      <c r="N772" s="37">
        <v>1</v>
      </c>
      <c r="O772" s="38">
        <v>2</v>
      </c>
      <c r="P772" s="38">
        <v>3</v>
      </c>
      <c r="Q772" s="38">
        <v>4</v>
      </c>
      <c r="R772" s="38">
        <v>5</v>
      </c>
      <c r="S772" s="38">
        <v>6</v>
      </c>
      <c r="T772" s="38">
        <v>7</v>
      </c>
      <c r="U772" s="39">
        <v>8</v>
      </c>
    </row>
    <row r="773" spans="14:21" x14ac:dyDescent="0.25">
      <c r="N773" s="37">
        <v>1</v>
      </c>
      <c r="O773" s="38">
        <v>2</v>
      </c>
      <c r="P773" s="38">
        <v>3</v>
      </c>
      <c r="Q773" s="38">
        <v>4</v>
      </c>
      <c r="R773" s="38">
        <v>5</v>
      </c>
      <c r="S773" s="38">
        <v>6</v>
      </c>
      <c r="T773" s="38">
        <v>7</v>
      </c>
      <c r="U773" s="39">
        <v>8</v>
      </c>
    </row>
    <row r="774" spans="14:21" x14ac:dyDescent="0.25">
      <c r="N774" s="37">
        <v>1</v>
      </c>
      <c r="O774" s="38">
        <v>2</v>
      </c>
      <c r="P774" s="38">
        <v>3</v>
      </c>
      <c r="Q774" s="38">
        <v>4</v>
      </c>
      <c r="R774" s="38">
        <v>5</v>
      </c>
      <c r="S774" s="38">
        <v>6</v>
      </c>
      <c r="T774" s="38">
        <v>7</v>
      </c>
      <c r="U774" s="39">
        <v>8</v>
      </c>
    </row>
    <row r="775" spans="14:21" x14ac:dyDescent="0.25">
      <c r="N775" s="37">
        <v>1</v>
      </c>
      <c r="O775" s="38">
        <v>2</v>
      </c>
      <c r="P775" s="38">
        <v>3</v>
      </c>
      <c r="Q775" s="38">
        <v>4</v>
      </c>
      <c r="R775" s="38">
        <v>5</v>
      </c>
      <c r="S775" s="38">
        <v>6</v>
      </c>
      <c r="T775" s="38">
        <v>7</v>
      </c>
      <c r="U775" s="39">
        <v>8</v>
      </c>
    </row>
    <row r="776" spans="14:21" x14ac:dyDescent="0.25">
      <c r="N776" s="37">
        <v>1</v>
      </c>
      <c r="O776" s="38">
        <v>2</v>
      </c>
      <c r="P776" s="38">
        <v>3</v>
      </c>
      <c r="Q776" s="38">
        <v>4</v>
      </c>
      <c r="R776" s="38">
        <v>5</v>
      </c>
      <c r="S776" s="38">
        <v>6</v>
      </c>
      <c r="T776" s="38">
        <v>7</v>
      </c>
      <c r="U776" s="39">
        <v>8</v>
      </c>
    </row>
    <row r="777" spans="14:21" x14ac:dyDescent="0.25">
      <c r="N777" s="37">
        <v>1</v>
      </c>
      <c r="O777" s="38">
        <v>2</v>
      </c>
      <c r="P777" s="38">
        <v>3</v>
      </c>
      <c r="Q777" s="38">
        <v>4</v>
      </c>
      <c r="R777" s="38">
        <v>5</v>
      </c>
      <c r="S777" s="38">
        <v>6</v>
      </c>
      <c r="T777" s="38">
        <v>7</v>
      </c>
      <c r="U777" s="39">
        <v>8</v>
      </c>
    </row>
    <row r="778" spans="14:21" x14ac:dyDescent="0.25">
      <c r="N778" s="37">
        <v>1</v>
      </c>
      <c r="O778" s="38">
        <v>2</v>
      </c>
      <c r="P778" s="38">
        <v>3</v>
      </c>
      <c r="Q778" s="38">
        <v>4</v>
      </c>
      <c r="R778" s="38">
        <v>5</v>
      </c>
      <c r="S778" s="38">
        <v>6</v>
      </c>
      <c r="T778" s="38">
        <v>7</v>
      </c>
      <c r="U778" s="39">
        <v>8</v>
      </c>
    </row>
    <row r="779" spans="14:21" x14ac:dyDescent="0.25">
      <c r="N779" s="37">
        <v>1</v>
      </c>
      <c r="O779" s="38">
        <v>2</v>
      </c>
      <c r="P779" s="38">
        <v>3</v>
      </c>
      <c r="Q779" s="38">
        <v>4</v>
      </c>
      <c r="R779" s="38">
        <v>5</v>
      </c>
      <c r="S779" s="38">
        <v>6</v>
      </c>
      <c r="T779" s="38">
        <v>7</v>
      </c>
      <c r="U779" s="39">
        <v>8</v>
      </c>
    </row>
    <row r="780" spans="14:21" x14ac:dyDescent="0.25">
      <c r="N780" s="37">
        <v>1</v>
      </c>
      <c r="O780" s="38">
        <v>2</v>
      </c>
      <c r="P780" s="38">
        <v>3</v>
      </c>
      <c r="Q780" s="38">
        <v>4</v>
      </c>
      <c r="R780" s="38">
        <v>5</v>
      </c>
      <c r="S780" s="38">
        <v>6</v>
      </c>
      <c r="T780" s="38">
        <v>7</v>
      </c>
      <c r="U780" s="39">
        <v>8</v>
      </c>
    </row>
    <row r="781" spans="14:21" x14ac:dyDescent="0.25">
      <c r="N781" s="37">
        <v>1</v>
      </c>
      <c r="O781" s="38">
        <v>2</v>
      </c>
      <c r="P781" s="38">
        <v>3</v>
      </c>
      <c r="Q781" s="38">
        <v>4</v>
      </c>
      <c r="R781" s="38">
        <v>5</v>
      </c>
      <c r="S781" s="38">
        <v>6</v>
      </c>
      <c r="T781" s="38">
        <v>7</v>
      </c>
      <c r="U781" s="39">
        <v>8</v>
      </c>
    </row>
    <row r="782" spans="14:21" x14ac:dyDescent="0.25">
      <c r="N782" s="37">
        <v>1</v>
      </c>
      <c r="O782" s="38">
        <v>2</v>
      </c>
      <c r="P782" s="38">
        <v>3</v>
      </c>
      <c r="Q782" s="38">
        <v>4</v>
      </c>
      <c r="R782" s="38">
        <v>5</v>
      </c>
      <c r="S782" s="38">
        <v>6</v>
      </c>
      <c r="T782" s="38">
        <v>7</v>
      </c>
      <c r="U782" s="39">
        <v>8</v>
      </c>
    </row>
    <row r="783" spans="14:21" x14ac:dyDescent="0.25">
      <c r="N783" s="37">
        <v>1</v>
      </c>
      <c r="O783" s="38">
        <v>2</v>
      </c>
      <c r="P783" s="38">
        <v>3</v>
      </c>
      <c r="Q783" s="38">
        <v>4</v>
      </c>
      <c r="R783" s="38">
        <v>5</v>
      </c>
      <c r="S783" s="38">
        <v>6</v>
      </c>
      <c r="T783" s="38">
        <v>7</v>
      </c>
      <c r="U783" s="39">
        <v>8</v>
      </c>
    </row>
    <row r="784" spans="14:21" x14ac:dyDescent="0.25">
      <c r="N784" s="37">
        <v>1</v>
      </c>
      <c r="O784" s="38">
        <v>2</v>
      </c>
      <c r="P784" s="38">
        <v>3</v>
      </c>
      <c r="Q784" s="38">
        <v>4</v>
      </c>
      <c r="R784" s="38">
        <v>5</v>
      </c>
      <c r="S784" s="38">
        <v>6</v>
      </c>
      <c r="T784" s="38">
        <v>7</v>
      </c>
      <c r="U784" s="39">
        <v>8</v>
      </c>
    </row>
    <row r="785" spans="14:21" x14ac:dyDescent="0.25">
      <c r="N785" s="37">
        <v>1</v>
      </c>
      <c r="O785" s="38">
        <v>2</v>
      </c>
      <c r="P785" s="38">
        <v>3</v>
      </c>
      <c r="Q785" s="38">
        <v>4</v>
      </c>
      <c r="R785" s="38">
        <v>5</v>
      </c>
      <c r="S785" s="38">
        <v>6</v>
      </c>
      <c r="T785" s="38">
        <v>7</v>
      </c>
      <c r="U785" s="39">
        <v>8</v>
      </c>
    </row>
    <row r="786" spans="14:21" x14ac:dyDescent="0.25">
      <c r="N786" s="37">
        <v>1</v>
      </c>
      <c r="O786" s="38">
        <v>2</v>
      </c>
      <c r="P786" s="38">
        <v>3</v>
      </c>
      <c r="Q786" s="38">
        <v>4</v>
      </c>
      <c r="R786" s="38">
        <v>5</v>
      </c>
      <c r="S786" s="38">
        <v>6</v>
      </c>
      <c r="T786" s="38">
        <v>7</v>
      </c>
      <c r="U786" s="39">
        <v>8</v>
      </c>
    </row>
    <row r="787" spans="14:21" x14ac:dyDescent="0.25">
      <c r="N787" s="37">
        <v>1</v>
      </c>
      <c r="O787" s="38">
        <v>2</v>
      </c>
      <c r="P787" s="38">
        <v>3</v>
      </c>
      <c r="Q787" s="38">
        <v>4</v>
      </c>
      <c r="R787" s="38">
        <v>5</v>
      </c>
      <c r="S787" s="38">
        <v>6</v>
      </c>
      <c r="T787" s="38">
        <v>7</v>
      </c>
      <c r="U787" s="39">
        <v>8</v>
      </c>
    </row>
    <row r="788" spans="14:21" x14ac:dyDescent="0.25">
      <c r="N788" s="37">
        <v>1</v>
      </c>
      <c r="O788" s="38">
        <v>2</v>
      </c>
      <c r="P788" s="38">
        <v>3</v>
      </c>
      <c r="Q788" s="38">
        <v>4</v>
      </c>
      <c r="R788" s="38">
        <v>5</v>
      </c>
      <c r="S788" s="38">
        <v>6</v>
      </c>
      <c r="T788" s="38">
        <v>7</v>
      </c>
      <c r="U788" s="39">
        <v>8</v>
      </c>
    </row>
    <row r="789" spans="14:21" x14ac:dyDescent="0.25">
      <c r="N789" s="37">
        <v>1</v>
      </c>
      <c r="O789" s="38">
        <v>2</v>
      </c>
      <c r="P789" s="38">
        <v>3</v>
      </c>
      <c r="Q789" s="38">
        <v>4</v>
      </c>
      <c r="R789" s="38">
        <v>5</v>
      </c>
      <c r="S789" s="38">
        <v>6</v>
      </c>
      <c r="T789" s="38">
        <v>7</v>
      </c>
      <c r="U789" s="39">
        <v>8</v>
      </c>
    </row>
    <row r="790" spans="14:21" x14ac:dyDescent="0.25">
      <c r="N790" s="37">
        <v>1</v>
      </c>
      <c r="O790" s="38">
        <v>2</v>
      </c>
      <c r="P790" s="38">
        <v>3</v>
      </c>
      <c r="Q790" s="38">
        <v>4</v>
      </c>
      <c r="R790" s="38">
        <v>5</v>
      </c>
      <c r="S790" s="38">
        <v>6</v>
      </c>
      <c r="T790" s="38">
        <v>7</v>
      </c>
      <c r="U790" s="39">
        <v>8</v>
      </c>
    </row>
    <row r="791" spans="14:21" x14ac:dyDescent="0.25">
      <c r="N791" s="37">
        <v>1</v>
      </c>
      <c r="O791" s="38">
        <v>2</v>
      </c>
      <c r="P791" s="38">
        <v>3</v>
      </c>
      <c r="Q791" s="38">
        <v>4</v>
      </c>
      <c r="R791" s="38">
        <v>5</v>
      </c>
      <c r="S791" s="38">
        <v>6</v>
      </c>
      <c r="T791" s="38">
        <v>7</v>
      </c>
      <c r="U791" s="39">
        <v>8</v>
      </c>
    </row>
    <row r="792" spans="14:21" x14ac:dyDescent="0.25">
      <c r="N792" s="37">
        <v>1</v>
      </c>
      <c r="O792" s="38">
        <v>2</v>
      </c>
      <c r="P792" s="38">
        <v>3</v>
      </c>
      <c r="Q792" s="38">
        <v>4</v>
      </c>
      <c r="R792" s="38">
        <v>5</v>
      </c>
      <c r="S792" s="38">
        <v>6</v>
      </c>
      <c r="T792" s="38">
        <v>7</v>
      </c>
      <c r="U792" s="39">
        <v>8</v>
      </c>
    </row>
    <row r="793" spans="14:21" x14ac:dyDescent="0.25">
      <c r="N793" s="37">
        <v>1</v>
      </c>
      <c r="O793" s="38">
        <v>2</v>
      </c>
      <c r="P793" s="38">
        <v>3</v>
      </c>
      <c r="Q793" s="38">
        <v>4</v>
      </c>
      <c r="R793" s="38">
        <v>5</v>
      </c>
      <c r="S793" s="38">
        <v>6</v>
      </c>
      <c r="T793" s="38">
        <v>7</v>
      </c>
      <c r="U793" s="39">
        <v>8</v>
      </c>
    </row>
    <row r="794" spans="14:21" x14ac:dyDescent="0.25">
      <c r="N794" s="37">
        <v>1</v>
      </c>
      <c r="O794" s="38">
        <v>2</v>
      </c>
      <c r="P794" s="38">
        <v>3</v>
      </c>
      <c r="Q794" s="38">
        <v>4</v>
      </c>
      <c r="R794" s="38">
        <v>5</v>
      </c>
      <c r="S794" s="38">
        <v>6</v>
      </c>
      <c r="T794" s="38">
        <v>7</v>
      </c>
      <c r="U794" s="39">
        <v>8</v>
      </c>
    </row>
    <row r="795" spans="14:21" x14ac:dyDescent="0.25">
      <c r="N795" s="37">
        <v>1</v>
      </c>
      <c r="O795" s="38">
        <v>2</v>
      </c>
      <c r="P795" s="38">
        <v>3</v>
      </c>
      <c r="Q795" s="38">
        <v>4</v>
      </c>
      <c r="R795" s="38">
        <v>5</v>
      </c>
      <c r="S795" s="38">
        <v>6</v>
      </c>
      <c r="T795" s="38">
        <v>7</v>
      </c>
      <c r="U795" s="39">
        <v>8</v>
      </c>
    </row>
    <row r="796" spans="14:21" x14ac:dyDescent="0.25">
      <c r="N796" s="37">
        <v>1</v>
      </c>
      <c r="O796" s="38">
        <v>2</v>
      </c>
      <c r="P796" s="38">
        <v>3</v>
      </c>
      <c r="Q796" s="38">
        <v>4</v>
      </c>
      <c r="R796" s="38">
        <v>5</v>
      </c>
      <c r="S796" s="38">
        <v>6</v>
      </c>
      <c r="T796" s="38">
        <v>7</v>
      </c>
      <c r="U796" s="39">
        <v>8</v>
      </c>
    </row>
    <row r="797" spans="14:21" x14ac:dyDescent="0.25">
      <c r="N797" s="37">
        <v>1</v>
      </c>
      <c r="O797" s="38">
        <v>2</v>
      </c>
      <c r="P797" s="38">
        <v>3</v>
      </c>
      <c r="Q797" s="38">
        <v>4</v>
      </c>
      <c r="R797" s="38">
        <v>5</v>
      </c>
      <c r="S797" s="38">
        <v>6</v>
      </c>
      <c r="T797" s="38">
        <v>7</v>
      </c>
      <c r="U797" s="39">
        <v>8</v>
      </c>
    </row>
    <row r="798" spans="14:21" x14ac:dyDescent="0.25">
      <c r="N798" s="37">
        <v>1</v>
      </c>
      <c r="O798" s="38">
        <v>2</v>
      </c>
      <c r="P798" s="38">
        <v>3</v>
      </c>
      <c r="Q798" s="38">
        <v>4</v>
      </c>
      <c r="R798" s="38">
        <v>5</v>
      </c>
      <c r="S798" s="38">
        <v>6</v>
      </c>
      <c r="T798" s="38">
        <v>7</v>
      </c>
      <c r="U798" s="39">
        <v>8</v>
      </c>
    </row>
    <row r="799" spans="14:21" x14ac:dyDescent="0.25">
      <c r="N799" s="37">
        <v>1</v>
      </c>
      <c r="O799" s="38">
        <v>2</v>
      </c>
      <c r="P799" s="38">
        <v>3</v>
      </c>
      <c r="Q799" s="38">
        <v>4</v>
      </c>
      <c r="R799" s="38">
        <v>5</v>
      </c>
      <c r="S799" s="38">
        <v>6</v>
      </c>
      <c r="T799" s="38">
        <v>7</v>
      </c>
      <c r="U799" s="39">
        <v>8</v>
      </c>
    </row>
    <row r="800" spans="14:21" x14ac:dyDescent="0.25">
      <c r="N800" s="37">
        <v>1</v>
      </c>
      <c r="O800" s="38">
        <v>2</v>
      </c>
      <c r="P800" s="38">
        <v>3</v>
      </c>
      <c r="Q800" s="38">
        <v>4</v>
      </c>
      <c r="R800" s="38">
        <v>5</v>
      </c>
      <c r="S800" s="38">
        <v>6</v>
      </c>
      <c r="T800" s="38">
        <v>7</v>
      </c>
      <c r="U800" s="39">
        <v>8</v>
      </c>
    </row>
    <row r="801" spans="14:21" x14ac:dyDescent="0.25">
      <c r="N801" s="37">
        <v>1</v>
      </c>
      <c r="O801" s="38">
        <v>2</v>
      </c>
      <c r="P801" s="38">
        <v>3</v>
      </c>
      <c r="Q801" s="38">
        <v>4</v>
      </c>
      <c r="R801" s="38">
        <v>5</v>
      </c>
      <c r="S801" s="38">
        <v>6</v>
      </c>
      <c r="T801" s="38">
        <v>7</v>
      </c>
      <c r="U801" s="39">
        <v>8</v>
      </c>
    </row>
    <row r="802" spans="14:21" x14ac:dyDescent="0.25">
      <c r="N802" s="37">
        <v>1</v>
      </c>
      <c r="O802" s="38">
        <v>2</v>
      </c>
      <c r="P802" s="38">
        <v>3</v>
      </c>
      <c r="Q802" s="38">
        <v>4</v>
      </c>
      <c r="R802" s="38">
        <v>5</v>
      </c>
      <c r="S802" s="38">
        <v>6</v>
      </c>
      <c r="T802" s="38">
        <v>7</v>
      </c>
      <c r="U802" s="39">
        <v>8</v>
      </c>
    </row>
    <row r="803" spans="14:21" x14ac:dyDescent="0.25">
      <c r="N803" s="37">
        <v>1</v>
      </c>
      <c r="O803" s="38">
        <v>2</v>
      </c>
      <c r="P803" s="38">
        <v>3</v>
      </c>
      <c r="Q803" s="38">
        <v>4</v>
      </c>
      <c r="R803" s="38">
        <v>5</v>
      </c>
      <c r="S803" s="38">
        <v>6</v>
      </c>
      <c r="T803" s="38">
        <v>7</v>
      </c>
      <c r="U803" s="39">
        <v>8</v>
      </c>
    </row>
    <row r="804" spans="14:21" x14ac:dyDescent="0.25">
      <c r="N804" s="37">
        <v>1</v>
      </c>
      <c r="O804" s="38">
        <v>2</v>
      </c>
      <c r="P804" s="38">
        <v>3</v>
      </c>
      <c r="Q804" s="38">
        <v>4</v>
      </c>
      <c r="R804" s="38">
        <v>5</v>
      </c>
      <c r="S804" s="38">
        <v>6</v>
      </c>
      <c r="T804" s="38">
        <v>7</v>
      </c>
      <c r="U804" s="39">
        <v>8</v>
      </c>
    </row>
    <row r="805" spans="14:21" x14ac:dyDescent="0.25">
      <c r="N805" s="37">
        <v>1</v>
      </c>
      <c r="O805" s="38">
        <v>2</v>
      </c>
      <c r="P805" s="38">
        <v>3</v>
      </c>
      <c r="Q805" s="38">
        <v>4</v>
      </c>
      <c r="R805" s="38">
        <v>5</v>
      </c>
      <c r="S805" s="38">
        <v>6</v>
      </c>
      <c r="T805" s="38">
        <v>7</v>
      </c>
      <c r="U805" s="39">
        <v>8</v>
      </c>
    </row>
    <row r="806" spans="14:21" x14ac:dyDescent="0.25">
      <c r="N806" s="37">
        <v>1</v>
      </c>
      <c r="O806" s="38">
        <v>2</v>
      </c>
      <c r="P806" s="38">
        <v>3</v>
      </c>
      <c r="Q806" s="38">
        <v>4</v>
      </c>
      <c r="R806" s="38">
        <v>5</v>
      </c>
      <c r="S806" s="38">
        <v>6</v>
      </c>
      <c r="T806" s="38">
        <v>7</v>
      </c>
      <c r="U806" s="39">
        <v>8</v>
      </c>
    </row>
    <row r="807" spans="14:21" x14ac:dyDescent="0.25">
      <c r="N807" s="37">
        <v>1</v>
      </c>
      <c r="O807" s="38">
        <v>2</v>
      </c>
      <c r="P807" s="38">
        <v>3</v>
      </c>
      <c r="Q807" s="38">
        <v>4</v>
      </c>
      <c r="R807" s="38">
        <v>5</v>
      </c>
      <c r="S807" s="38">
        <v>6</v>
      </c>
      <c r="T807" s="38">
        <v>7</v>
      </c>
      <c r="U807" s="39">
        <v>8</v>
      </c>
    </row>
    <row r="808" spans="14:21" x14ac:dyDescent="0.25">
      <c r="N808" s="37">
        <v>1</v>
      </c>
      <c r="O808" s="38">
        <v>2</v>
      </c>
      <c r="P808" s="38">
        <v>3</v>
      </c>
      <c r="Q808" s="38">
        <v>4</v>
      </c>
      <c r="R808" s="38">
        <v>5</v>
      </c>
      <c r="S808" s="38">
        <v>6</v>
      </c>
      <c r="T808" s="38">
        <v>7</v>
      </c>
      <c r="U808" s="39">
        <v>8</v>
      </c>
    </row>
    <row r="809" spans="14:21" x14ac:dyDescent="0.25">
      <c r="N809" s="37">
        <v>1</v>
      </c>
      <c r="O809" s="38">
        <v>2</v>
      </c>
      <c r="P809" s="38">
        <v>3</v>
      </c>
      <c r="Q809" s="38">
        <v>4</v>
      </c>
      <c r="R809" s="38">
        <v>5</v>
      </c>
      <c r="S809" s="38">
        <v>6</v>
      </c>
      <c r="T809" s="38">
        <v>7</v>
      </c>
      <c r="U809" s="39">
        <v>8</v>
      </c>
    </row>
    <row r="810" spans="14:21" x14ac:dyDescent="0.25">
      <c r="N810" s="37">
        <v>1</v>
      </c>
      <c r="O810" s="38">
        <v>2</v>
      </c>
      <c r="P810" s="38">
        <v>3</v>
      </c>
      <c r="Q810" s="38">
        <v>4</v>
      </c>
      <c r="R810" s="38">
        <v>5</v>
      </c>
      <c r="S810" s="38">
        <v>6</v>
      </c>
      <c r="T810" s="38">
        <v>7</v>
      </c>
      <c r="U810" s="39">
        <v>8</v>
      </c>
    </row>
    <row r="811" spans="14:21" x14ac:dyDescent="0.25">
      <c r="N811" s="37">
        <v>1</v>
      </c>
      <c r="O811" s="38">
        <v>2</v>
      </c>
      <c r="P811" s="38">
        <v>3</v>
      </c>
      <c r="Q811" s="38">
        <v>4</v>
      </c>
      <c r="R811" s="38">
        <v>5</v>
      </c>
      <c r="S811" s="38">
        <v>6</v>
      </c>
      <c r="T811" s="38">
        <v>7</v>
      </c>
      <c r="U811" s="39">
        <v>8</v>
      </c>
    </row>
    <row r="812" spans="14:21" x14ac:dyDescent="0.25">
      <c r="N812" s="37">
        <v>1</v>
      </c>
      <c r="O812" s="38">
        <v>2</v>
      </c>
      <c r="P812" s="38">
        <v>3</v>
      </c>
      <c r="Q812" s="38">
        <v>4</v>
      </c>
      <c r="R812" s="38">
        <v>5</v>
      </c>
      <c r="S812" s="38">
        <v>6</v>
      </c>
      <c r="T812" s="38">
        <v>7</v>
      </c>
      <c r="U812" s="39">
        <v>8</v>
      </c>
    </row>
    <row r="813" spans="14:21" x14ac:dyDescent="0.25">
      <c r="N813" s="37">
        <v>1</v>
      </c>
      <c r="O813" s="38">
        <v>2</v>
      </c>
      <c r="P813" s="38">
        <v>3</v>
      </c>
      <c r="Q813" s="38">
        <v>4</v>
      </c>
      <c r="R813" s="38">
        <v>5</v>
      </c>
      <c r="S813" s="38">
        <v>6</v>
      </c>
      <c r="T813" s="38">
        <v>7</v>
      </c>
      <c r="U813" s="39">
        <v>8</v>
      </c>
    </row>
    <row r="814" spans="14:21" x14ac:dyDescent="0.25">
      <c r="N814" s="37">
        <v>1</v>
      </c>
      <c r="O814" s="38">
        <v>2</v>
      </c>
      <c r="P814" s="38">
        <v>3</v>
      </c>
      <c r="Q814" s="38">
        <v>4</v>
      </c>
      <c r="R814" s="38">
        <v>5</v>
      </c>
      <c r="S814" s="38">
        <v>6</v>
      </c>
      <c r="T814" s="38">
        <v>7</v>
      </c>
      <c r="U814" s="39">
        <v>8</v>
      </c>
    </row>
    <row r="815" spans="14:21" x14ac:dyDescent="0.25">
      <c r="N815" s="37">
        <v>1</v>
      </c>
      <c r="O815" s="38">
        <v>2</v>
      </c>
      <c r="P815" s="38">
        <v>3</v>
      </c>
      <c r="Q815" s="38">
        <v>4</v>
      </c>
      <c r="R815" s="38">
        <v>5</v>
      </c>
      <c r="S815" s="38">
        <v>6</v>
      </c>
      <c r="T815" s="38">
        <v>7</v>
      </c>
      <c r="U815" s="39">
        <v>8</v>
      </c>
    </row>
    <row r="816" spans="14:21" x14ac:dyDescent="0.25">
      <c r="N816" s="37">
        <v>1</v>
      </c>
      <c r="O816" s="38">
        <v>2</v>
      </c>
      <c r="P816" s="38">
        <v>3</v>
      </c>
      <c r="Q816" s="38">
        <v>4</v>
      </c>
      <c r="R816" s="38">
        <v>5</v>
      </c>
      <c r="S816" s="38">
        <v>6</v>
      </c>
      <c r="T816" s="38">
        <v>7</v>
      </c>
      <c r="U816" s="39">
        <v>8</v>
      </c>
    </row>
    <row r="817" spans="14:21" x14ac:dyDescent="0.25">
      <c r="N817" s="37">
        <v>1</v>
      </c>
      <c r="O817" s="38">
        <v>2</v>
      </c>
      <c r="P817" s="38">
        <v>3</v>
      </c>
      <c r="Q817" s="38">
        <v>4</v>
      </c>
      <c r="R817" s="38">
        <v>5</v>
      </c>
      <c r="S817" s="38">
        <v>6</v>
      </c>
      <c r="T817" s="38">
        <v>7</v>
      </c>
      <c r="U817" s="39">
        <v>8</v>
      </c>
    </row>
    <row r="818" spans="14:21" x14ac:dyDescent="0.25">
      <c r="N818" s="37">
        <v>1</v>
      </c>
      <c r="O818" s="38">
        <v>2</v>
      </c>
      <c r="P818" s="38">
        <v>3</v>
      </c>
      <c r="Q818" s="38">
        <v>4</v>
      </c>
      <c r="R818" s="38">
        <v>5</v>
      </c>
      <c r="S818" s="38">
        <v>6</v>
      </c>
      <c r="T818" s="38">
        <v>7</v>
      </c>
      <c r="U818" s="39">
        <v>8</v>
      </c>
    </row>
    <row r="819" spans="14:21" x14ac:dyDescent="0.25">
      <c r="N819" s="37">
        <v>1</v>
      </c>
      <c r="O819" s="38">
        <v>2</v>
      </c>
      <c r="P819" s="38">
        <v>3</v>
      </c>
      <c r="Q819" s="38">
        <v>4</v>
      </c>
      <c r="R819" s="38">
        <v>5</v>
      </c>
      <c r="S819" s="38">
        <v>6</v>
      </c>
      <c r="T819" s="38">
        <v>7</v>
      </c>
      <c r="U819" s="39">
        <v>8</v>
      </c>
    </row>
    <row r="820" spans="14:21" x14ac:dyDescent="0.25">
      <c r="N820" s="37">
        <v>1</v>
      </c>
      <c r="O820" s="38">
        <v>2</v>
      </c>
      <c r="P820" s="38">
        <v>3</v>
      </c>
      <c r="Q820" s="38">
        <v>4</v>
      </c>
      <c r="R820" s="38">
        <v>5</v>
      </c>
      <c r="S820" s="38">
        <v>6</v>
      </c>
      <c r="T820" s="38">
        <v>7</v>
      </c>
      <c r="U820" s="39">
        <v>8</v>
      </c>
    </row>
    <row r="821" spans="14:21" x14ac:dyDescent="0.25">
      <c r="N821" s="37">
        <v>1</v>
      </c>
      <c r="O821" s="38">
        <v>2</v>
      </c>
      <c r="P821" s="38">
        <v>3</v>
      </c>
      <c r="Q821" s="38">
        <v>4</v>
      </c>
      <c r="R821" s="38">
        <v>5</v>
      </c>
      <c r="S821" s="38">
        <v>6</v>
      </c>
      <c r="T821" s="38">
        <v>7</v>
      </c>
      <c r="U821" s="39">
        <v>8</v>
      </c>
    </row>
    <row r="822" spans="14:21" x14ac:dyDescent="0.25">
      <c r="N822" s="37">
        <v>1</v>
      </c>
      <c r="O822" s="38">
        <v>2</v>
      </c>
      <c r="P822" s="38">
        <v>3</v>
      </c>
      <c r="Q822" s="38">
        <v>4</v>
      </c>
      <c r="R822" s="38">
        <v>5</v>
      </c>
      <c r="S822" s="38">
        <v>6</v>
      </c>
      <c r="T822" s="38">
        <v>7</v>
      </c>
      <c r="U822" s="39">
        <v>8</v>
      </c>
    </row>
    <row r="823" spans="14:21" x14ac:dyDescent="0.25">
      <c r="N823" s="37">
        <v>1</v>
      </c>
      <c r="O823" s="38">
        <v>2</v>
      </c>
      <c r="P823" s="38">
        <v>3</v>
      </c>
      <c r="Q823" s="38">
        <v>4</v>
      </c>
      <c r="R823" s="38">
        <v>5</v>
      </c>
      <c r="S823" s="38">
        <v>6</v>
      </c>
      <c r="T823" s="38">
        <v>7</v>
      </c>
      <c r="U823" s="39">
        <v>8</v>
      </c>
    </row>
    <row r="824" spans="14:21" x14ac:dyDescent="0.25">
      <c r="N824" s="37">
        <v>1</v>
      </c>
      <c r="O824" s="38">
        <v>2</v>
      </c>
      <c r="P824" s="38">
        <v>3</v>
      </c>
      <c r="Q824" s="38">
        <v>4</v>
      </c>
      <c r="R824" s="38">
        <v>5</v>
      </c>
      <c r="S824" s="38">
        <v>6</v>
      </c>
      <c r="T824" s="38">
        <v>7</v>
      </c>
      <c r="U824" s="39">
        <v>8</v>
      </c>
    </row>
    <row r="825" spans="14:21" x14ac:dyDescent="0.25">
      <c r="N825" s="37">
        <v>1</v>
      </c>
      <c r="O825" s="38">
        <v>2</v>
      </c>
      <c r="P825" s="38">
        <v>3</v>
      </c>
      <c r="Q825" s="38">
        <v>4</v>
      </c>
      <c r="R825" s="38">
        <v>5</v>
      </c>
      <c r="S825" s="38">
        <v>6</v>
      </c>
      <c r="T825" s="38">
        <v>7</v>
      </c>
      <c r="U825" s="39">
        <v>8</v>
      </c>
    </row>
    <row r="826" spans="14:21" x14ac:dyDescent="0.25">
      <c r="N826" s="37">
        <v>1</v>
      </c>
      <c r="O826" s="38">
        <v>2</v>
      </c>
      <c r="P826" s="38">
        <v>3</v>
      </c>
      <c r="Q826" s="38">
        <v>4</v>
      </c>
      <c r="R826" s="38">
        <v>5</v>
      </c>
      <c r="S826" s="38">
        <v>6</v>
      </c>
      <c r="T826" s="38">
        <v>7</v>
      </c>
      <c r="U826" s="39">
        <v>8</v>
      </c>
    </row>
    <row r="827" spans="14:21" x14ac:dyDescent="0.25">
      <c r="N827" s="37">
        <v>1</v>
      </c>
      <c r="O827" s="38">
        <v>2</v>
      </c>
      <c r="P827" s="38">
        <v>3</v>
      </c>
      <c r="Q827" s="38">
        <v>4</v>
      </c>
      <c r="R827" s="38">
        <v>5</v>
      </c>
      <c r="S827" s="38">
        <v>6</v>
      </c>
      <c r="T827" s="38">
        <v>7</v>
      </c>
      <c r="U827" s="39">
        <v>8</v>
      </c>
    </row>
    <row r="828" spans="14:21" x14ac:dyDescent="0.25">
      <c r="N828" s="37">
        <v>1</v>
      </c>
      <c r="O828" s="38">
        <v>2</v>
      </c>
      <c r="P828" s="38">
        <v>3</v>
      </c>
      <c r="Q828" s="38">
        <v>4</v>
      </c>
      <c r="R828" s="38">
        <v>5</v>
      </c>
      <c r="S828" s="38">
        <v>6</v>
      </c>
      <c r="T828" s="38">
        <v>7</v>
      </c>
      <c r="U828" s="39">
        <v>8</v>
      </c>
    </row>
    <row r="829" spans="14:21" x14ac:dyDescent="0.25">
      <c r="N829" s="37">
        <v>1</v>
      </c>
      <c r="O829" s="38">
        <v>2</v>
      </c>
      <c r="P829" s="38">
        <v>3</v>
      </c>
      <c r="Q829" s="38">
        <v>4</v>
      </c>
      <c r="R829" s="38">
        <v>5</v>
      </c>
      <c r="S829" s="38">
        <v>6</v>
      </c>
      <c r="T829" s="38">
        <v>7</v>
      </c>
      <c r="U829" s="39">
        <v>8</v>
      </c>
    </row>
    <row r="830" spans="14:21" x14ac:dyDescent="0.25">
      <c r="N830" s="37">
        <v>1</v>
      </c>
      <c r="O830" s="38">
        <v>2</v>
      </c>
      <c r="P830" s="38">
        <v>3</v>
      </c>
      <c r="Q830" s="38">
        <v>4</v>
      </c>
      <c r="R830" s="38">
        <v>5</v>
      </c>
      <c r="S830" s="38">
        <v>6</v>
      </c>
      <c r="T830" s="38">
        <v>7</v>
      </c>
      <c r="U830" s="39">
        <v>8</v>
      </c>
    </row>
    <row r="831" spans="14:21" x14ac:dyDescent="0.25">
      <c r="N831" s="37">
        <v>1</v>
      </c>
      <c r="O831" s="38">
        <v>2</v>
      </c>
      <c r="P831" s="38">
        <v>3</v>
      </c>
      <c r="Q831" s="38">
        <v>4</v>
      </c>
      <c r="R831" s="38">
        <v>5</v>
      </c>
      <c r="S831" s="38">
        <v>6</v>
      </c>
      <c r="T831" s="38">
        <v>7</v>
      </c>
      <c r="U831" s="39">
        <v>8</v>
      </c>
    </row>
    <row r="832" spans="14:21" x14ac:dyDescent="0.25">
      <c r="N832" s="37">
        <v>1</v>
      </c>
      <c r="O832" s="38">
        <v>2</v>
      </c>
      <c r="P832" s="38">
        <v>3</v>
      </c>
      <c r="Q832" s="38">
        <v>4</v>
      </c>
      <c r="R832" s="38">
        <v>5</v>
      </c>
      <c r="S832" s="38">
        <v>6</v>
      </c>
      <c r="T832" s="38">
        <v>7</v>
      </c>
      <c r="U832" s="39">
        <v>8</v>
      </c>
    </row>
    <row r="833" spans="14:21" x14ac:dyDescent="0.25">
      <c r="N833" s="37">
        <v>1</v>
      </c>
      <c r="O833" s="38">
        <v>2</v>
      </c>
      <c r="P833" s="38">
        <v>3</v>
      </c>
      <c r="Q833" s="38">
        <v>4</v>
      </c>
      <c r="R833" s="38">
        <v>5</v>
      </c>
      <c r="S833" s="38">
        <v>6</v>
      </c>
      <c r="T833" s="38">
        <v>7</v>
      </c>
      <c r="U833" s="39">
        <v>8</v>
      </c>
    </row>
    <row r="834" spans="14:21" x14ac:dyDescent="0.25">
      <c r="N834" s="37">
        <v>1</v>
      </c>
      <c r="O834" s="38">
        <v>2</v>
      </c>
      <c r="P834" s="38">
        <v>3</v>
      </c>
      <c r="Q834" s="38">
        <v>4</v>
      </c>
      <c r="R834" s="38">
        <v>5</v>
      </c>
      <c r="S834" s="38">
        <v>6</v>
      </c>
      <c r="T834" s="38">
        <v>7</v>
      </c>
      <c r="U834" s="39">
        <v>8</v>
      </c>
    </row>
    <row r="835" spans="14:21" x14ac:dyDescent="0.25">
      <c r="N835" s="37">
        <v>1</v>
      </c>
      <c r="O835" s="38">
        <v>2</v>
      </c>
      <c r="P835" s="38">
        <v>3</v>
      </c>
      <c r="Q835" s="38">
        <v>4</v>
      </c>
      <c r="R835" s="38">
        <v>5</v>
      </c>
      <c r="S835" s="38">
        <v>6</v>
      </c>
      <c r="T835" s="38">
        <v>7</v>
      </c>
      <c r="U835" s="39">
        <v>8</v>
      </c>
    </row>
    <row r="836" spans="14:21" x14ac:dyDescent="0.25">
      <c r="N836" s="37">
        <v>1</v>
      </c>
      <c r="O836" s="38">
        <v>2</v>
      </c>
      <c r="P836" s="38">
        <v>3</v>
      </c>
      <c r="Q836" s="38">
        <v>4</v>
      </c>
      <c r="R836" s="38">
        <v>5</v>
      </c>
      <c r="S836" s="38">
        <v>6</v>
      </c>
      <c r="T836" s="38">
        <v>7</v>
      </c>
      <c r="U836" s="39">
        <v>8</v>
      </c>
    </row>
    <row r="837" spans="14:21" x14ac:dyDescent="0.25">
      <c r="N837" s="37">
        <v>1</v>
      </c>
      <c r="O837" s="38">
        <v>2</v>
      </c>
      <c r="P837" s="38">
        <v>3</v>
      </c>
      <c r="Q837" s="38">
        <v>4</v>
      </c>
      <c r="R837" s="38">
        <v>5</v>
      </c>
      <c r="S837" s="38">
        <v>6</v>
      </c>
      <c r="T837" s="38">
        <v>7</v>
      </c>
      <c r="U837" s="39">
        <v>8</v>
      </c>
    </row>
    <row r="838" spans="14:21" x14ac:dyDescent="0.25">
      <c r="N838" s="37">
        <v>1</v>
      </c>
      <c r="O838" s="38">
        <v>2</v>
      </c>
      <c r="P838" s="38">
        <v>3</v>
      </c>
      <c r="Q838" s="38">
        <v>4</v>
      </c>
      <c r="R838" s="38">
        <v>5</v>
      </c>
      <c r="S838" s="38">
        <v>6</v>
      </c>
      <c r="T838" s="38">
        <v>7</v>
      </c>
      <c r="U838" s="39">
        <v>8</v>
      </c>
    </row>
    <row r="839" spans="14:21" x14ac:dyDescent="0.25">
      <c r="N839" s="37">
        <v>1</v>
      </c>
      <c r="O839" s="38">
        <v>2</v>
      </c>
      <c r="P839" s="38">
        <v>3</v>
      </c>
      <c r="Q839" s="38">
        <v>4</v>
      </c>
      <c r="R839" s="38">
        <v>5</v>
      </c>
      <c r="S839" s="38">
        <v>6</v>
      </c>
      <c r="T839" s="38">
        <v>7</v>
      </c>
      <c r="U839" s="39">
        <v>8</v>
      </c>
    </row>
    <row r="840" spans="14:21" x14ac:dyDescent="0.25">
      <c r="N840" s="37">
        <v>1</v>
      </c>
      <c r="O840" s="38">
        <v>2</v>
      </c>
      <c r="P840" s="38">
        <v>3</v>
      </c>
      <c r="Q840" s="38">
        <v>4</v>
      </c>
      <c r="R840" s="38">
        <v>5</v>
      </c>
      <c r="S840" s="38">
        <v>6</v>
      </c>
      <c r="T840" s="38">
        <v>7</v>
      </c>
      <c r="U840" s="39">
        <v>8</v>
      </c>
    </row>
    <row r="841" spans="14:21" x14ac:dyDescent="0.25">
      <c r="N841" s="37">
        <v>1</v>
      </c>
      <c r="O841" s="38">
        <v>2</v>
      </c>
      <c r="P841" s="38">
        <v>3</v>
      </c>
      <c r="Q841" s="38">
        <v>4</v>
      </c>
      <c r="R841" s="38">
        <v>5</v>
      </c>
      <c r="S841" s="38">
        <v>6</v>
      </c>
      <c r="T841" s="38">
        <v>7</v>
      </c>
      <c r="U841" s="39">
        <v>8</v>
      </c>
    </row>
    <row r="842" spans="14:21" x14ac:dyDescent="0.25">
      <c r="N842" s="37">
        <v>1</v>
      </c>
      <c r="O842" s="38">
        <v>2</v>
      </c>
      <c r="P842" s="38">
        <v>3</v>
      </c>
      <c r="Q842" s="38">
        <v>4</v>
      </c>
      <c r="R842" s="38">
        <v>5</v>
      </c>
      <c r="S842" s="38">
        <v>6</v>
      </c>
      <c r="T842" s="38">
        <v>7</v>
      </c>
      <c r="U842" s="39">
        <v>8</v>
      </c>
    </row>
    <row r="843" spans="14:21" x14ac:dyDescent="0.25">
      <c r="N843" s="37">
        <v>1</v>
      </c>
      <c r="O843" s="38">
        <v>2</v>
      </c>
      <c r="P843" s="38">
        <v>3</v>
      </c>
      <c r="Q843" s="38">
        <v>4</v>
      </c>
      <c r="R843" s="38">
        <v>5</v>
      </c>
      <c r="S843" s="38">
        <v>6</v>
      </c>
      <c r="T843" s="38">
        <v>7</v>
      </c>
      <c r="U843" s="39">
        <v>8</v>
      </c>
    </row>
    <row r="844" spans="14:21" x14ac:dyDescent="0.25">
      <c r="N844" s="37">
        <v>1</v>
      </c>
      <c r="O844" s="38">
        <v>2</v>
      </c>
      <c r="P844" s="38">
        <v>3</v>
      </c>
      <c r="Q844" s="38">
        <v>4</v>
      </c>
      <c r="R844" s="38">
        <v>5</v>
      </c>
      <c r="S844" s="38">
        <v>6</v>
      </c>
      <c r="T844" s="38">
        <v>7</v>
      </c>
      <c r="U844" s="39">
        <v>8</v>
      </c>
    </row>
    <row r="845" spans="14:21" x14ac:dyDescent="0.25">
      <c r="N845" s="37">
        <v>1</v>
      </c>
      <c r="O845" s="38">
        <v>2</v>
      </c>
      <c r="P845" s="38">
        <v>3</v>
      </c>
      <c r="Q845" s="38">
        <v>4</v>
      </c>
      <c r="R845" s="38">
        <v>5</v>
      </c>
      <c r="S845" s="38">
        <v>6</v>
      </c>
      <c r="T845" s="38">
        <v>7</v>
      </c>
      <c r="U845" s="39">
        <v>8</v>
      </c>
    </row>
    <row r="846" spans="14:21" x14ac:dyDescent="0.25">
      <c r="N846" s="37">
        <v>1</v>
      </c>
      <c r="O846" s="38">
        <v>2</v>
      </c>
      <c r="P846" s="38">
        <v>3</v>
      </c>
      <c r="Q846" s="38">
        <v>4</v>
      </c>
      <c r="R846" s="38">
        <v>5</v>
      </c>
      <c r="S846" s="38">
        <v>6</v>
      </c>
      <c r="T846" s="38">
        <v>7</v>
      </c>
      <c r="U846" s="39">
        <v>8</v>
      </c>
    </row>
    <row r="847" spans="14:21" x14ac:dyDescent="0.25">
      <c r="N847" s="37">
        <v>1</v>
      </c>
      <c r="O847" s="38">
        <v>2</v>
      </c>
      <c r="P847" s="38">
        <v>3</v>
      </c>
      <c r="Q847" s="38">
        <v>4</v>
      </c>
      <c r="R847" s="38">
        <v>5</v>
      </c>
      <c r="S847" s="38">
        <v>6</v>
      </c>
      <c r="T847" s="38">
        <v>7</v>
      </c>
      <c r="U847" s="39">
        <v>8</v>
      </c>
    </row>
    <row r="848" spans="14:21" x14ac:dyDescent="0.25">
      <c r="N848" s="37">
        <v>1</v>
      </c>
      <c r="O848" s="38">
        <v>2</v>
      </c>
      <c r="P848" s="38">
        <v>3</v>
      </c>
      <c r="Q848" s="38">
        <v>4</v>
      </c>
      <c r="R848" s="38">
        <v>5</v>
      </c>
      <c r="S848" s="38">
        <v>6</v>
      </c>
      <c r="T848" s="38">
        <v>7</v>
      </c>
      <c r="U848" s="39">
        <v>8</v>
      </c>
    </row>
    <row r="849" spans="14:21" x14ac:dyDescent="0.25">
      <c r="N849" s="37">
        <v>1</v>
      </c>
      <c r="O849" s="38">
        <v>2</v>
      </c>
      <c r="P849" s="38">
        <v>3</v>
      </c>
      <c r="Q849" s="38">
        <v>4</v>
      </c>
      <c r="R849" s="38">
        <v>5</v>
      </c>
      <c r="S849" s="38">
        <v>6</v>
      </c>
      <c r="T849" s="38">
        <v>7</v>
      </c>
      <c r="U849" s="39">
        <v>8</v>
      </c>
    </row>
    <row r="850" spans="14:21" x14ac:dyDescent="0.25">
      <c r="N850" s="37">
        <v>1</v>
      </c>
      <c r="O850" s="38">
        <v>2</v>
      </c>
      <c r="P850" s="38">
        <v>3</v>
      </c>
      <c r="Q850" s="38">
        <v>4</v>
      </c>
      <c r="R850" s="38">
        <v>5</v>
      </c>
      <c r="S850" s="38">
        <v>6</v>
      </c>
      <c r="T850" s="38">
        <v>7</v>
      </c>
      <c r="U850" s="39">
        <v>8</v>
      </c>
    </row>
    <row r="851" spans="14:21" x14ac:dyDescent="0.25">
      <c r="N851" s="37">
        <v>1</v>
      </c>
      <c r="O851" s="38">
        <v>2</v>
      </c>
      <c r="P851" s="38">
        <v>3</v>
      </c>
      <c r="Q851" s="38">
        <v>4</v>
      </c>
      <c r="R851" s="38">
        <v>5</v>
      </c>
      <c r="S851" s="38">
        <v>6</v>
      </c>
      <c r="T851" s="38">
        <v>7</v>
      </c>
      <c r="U851" s="39">
        <v>8</v>
      </c>
    </row>
    <row r="852" spans="14:21" x14ac:dyDescent="0.25">
      <c r="N852" s="37">
        <v>1</v>
      </c>
      <c r="O852" s="38">
        <v>2</v>
      </c>
      <c r="P852" s="38">
        <v>3</v>
      </c>
      <c r="Q852" s="38">
        <v>4</v>
      </c>
      <c r="R852" s="38">
        <v>5</v>
      </c>
      <c r="S852" s="38">
        <v>6</v>
      </c>
      <c r="T852" s="38">
        <v>7</v>
      </c>
      <c r="U852" s="39">
        <v>8</v>
      </c>
    </row>
    <row r="853" spans="14:21" x14ac:dyDescent="0.25">
      <c r="N853" s="37">
        <v>1</v>
      </c>
      <c r="O853" s="38">
        <v>2</v>
      </c>
      <c r="P853" s="38">
        <v>3</v>
      </c>
      <c r="Q853" s="38">
        <v>4</v>
      </c>
      <c r="R853" s="38">
        <v>5</v>
      </c>
      <c r="S853" s="38">
        <v>6</v>
      </c>
      <c r="T853" s="38">
        <v>7</v>
      </c>
      <c r="U853" s="39">
        <v>8</v>
      </c>
    </row>
    <row r="854" spans="14:21" x14ac:dyDescent="0.25">
      <c r="N854" s="37">
        <v>1</v>
      </c>
      <c r="O854" s="38">
        <v>2</v>
      </c>
      <c r="P854" s="38">
        <v>3</v>
      </c>
      <c r="Q854" s="38">
        <v>4</v>
      </c>
      <c r="R854" s="38">
        <v>5</v>
      </c>
      <c r="S854" s="38">
        <v>6</v>
      </c>
      <c r="T854" s="38">
        <v>7</v>
      </c>
      <c r="U854" s="39">
        <v>8</v>
      </c>
    </row>
    <row r="855" spans="14:21" x14ac:dyDescent="0.25">
      <c r="N855" s="37">
        <v>1</v>
      </c>
      <c r="O855" s="38">
        <v>2</v>
      </c>
      <c r="P855" s="38">
        <v>3</v>
      </c>
      <c r="Q855" s="38">
        <v>4</v>
      </c>
      <c r="R855" s="38">
        <v>5</v>
      </c>
      <c r="S855" s="38">
        <v>6</v>
      </c>
      <c r="T855" s="38">
        <v>7</v>
      </c>
      <c r="U855" s="39">
        <v>8</v>
      </c>
    </row>
    <row r="856" spans="14:21" x14ac:dyDescent="0.25">
      <c r="N856" s="37">
        <v>1</v>
      </c>
      <c r="O856" s="38">
        <v>2</v>
      </c>
      <c r="P856" s="38">
        <v>3</v>
      </c>
      <c r="Q856" s="38">
        <v>4</v>
      </c>
      <c r="R856" s="38">
        <v>5</v>
      </c>
      <c r="S856" s="38">
        <v>6</v>
      </c>
      <c r="T856" s="38">
        <v>7</v>
      </c>
      <c r="U856" s="39">
        <v>8</v>
      </c>
    </row>
    <row r="857" spans="14:21" x14ac:dyDescent="0.25">
      <c r="N857" s="37">
        <v>1</v>
      </c>
      <c r="O857" s="38">
        <v>2</v>
      </c>
      <c r="P857" s="38">
        <v>3</v>
      </c>
      <c r="Q857" s="38">
        <v>4</v>
      </c>
      <c r="R857" s="38">
        <v>5</v>
      </c>
      <c r="S857" s="38">
        <v>6</v>
      </c>
      <c r="T857" s="38">
        <v>7</v>
      </c>
      <c r="U857" s="39">
        <v>8</v>
      </c>
    </row>
    <row r="858" spans="14:21" x14ac:dyDescent="0.25">
      <c r="N858" s="37">
        <v>1</v>
      </c>
      <c r="O858" s="38">
        <v>2</v>
      </c>
      <c r="P858" s="38">
        <v>3</v>
      </c>
      <c r="Q858" s="38">
        <v>4</v>
      </c>
      <c r="R858" s="38">
        <v>5</v>
      </c>
      <c r="S858" s="38">
        <v>6</v>
      </c>
      <c r="T858" s="38">
        <v>7</v>
      </c>
      <c r="U858" s="39">
        <v>8</v>
      </c>
    </row>
    <row r="859" spans="14:21" x14ac:dyDescent="0.25">
      <c r="N859" s="37">
        <v>1</v>
      </c>
      <c r="O859" s="38">
        <v>2</v>
      </c>
      <c r="P859" s="38">
        <v>3</v>
      </c>
      <c r="Q859" s="38">
        <v>4</v>
      </c>
      <c r="R859" s="38">
        <v>5</v>
      </c>
      <c r="S859" s="38">
        <v>6</v>
      </c>
      <c r="T859" s="38">
        <v>7</v>
      </c>
      <c r="U859" s="39">
        <v>8</v>
      </c>
    </row>
    <row r="860" spans="14:21" x14ac:dyDescent="0.25">
      <c r="N860" s="37">
        <v>1</v>
      </c>
      <c r="O860" s="38">
        <v>2</v>
      </c>
      <c r="P860" s="38">
        <v>3</v>
      </c>
      <c r="Q860" s="38">
        <v>4</v>
      </c>
      <c r="R860" s="38">
        <v>5</v>
      </c>
      <c r="S860" s="38">
        <v>6</v>
      </c>
      <c r="T860" s="38">
        <v>7</v>
      </c>
      <c r="U860" s="39">
        <v>8</v>
      </c>
    </row>
    <row r="861" spans="14:21" x14ac:dyDescent="0.25">
      <c r="N861" s="37">
        <v>1</v>
      </c>
      <c r="O861" s="38">
        <v>2</v>
      </c>
      <c r="P861" s="38">
        <v>3</v>
      </c>
      <c r="Q861" s="38">
        <v>4</v>
      </c>
      <c r="R861" s="38">
        <v>5</v>
      </c>
      <c r="S861" s="38">
        <v>6</v>
      </c>
      <c r="T861" s="38">
        <v>7</v>
      </c>
      <c r="U861" s="39">
        <v>8</v>
      </c>
    </row>
    <row r="862" spans="14:21" x14ac:dyDescent="0.25">
      <c r="N862" s="37">
        <v>1</v>
      </c>
      <c r="O862" s="38">
        <v>2</v>
      </c>
      <c r="P862" s="38">
        <v>3</v>
      </c>
      <c r="Q862" s="38">
        <v>4</v>
      </c>
      <c r="R862" s="38">
        <v>5</v>
      </c>
      <c r="S862" s="38">
        <v>6</v>
      </c>
      <c r="T862" s="38">
        <v>7</v>
      </c>
      <c r="U862" s="39">
        <v>8</v>
      </c>
    </row>
    <row r="863" spans="14:21" x14ac:dyDescent="0.25">
      <c r="N863" s="37">
        <v>1</v>
      </c>
      <c r="O863" s="38">
        <v>2</v>
      </c>
      <c r="P863" s="38">
        <v>3</v>
      </c>
      <c r="Q863" s="38">
        <v>4</v>
      </c>
      <c r="R863" s="38">
        <v>5</v>
      </c>
      <c r="S863" s="38">
        <v>6</v>
      </c>
      <c r="T863" s="38">
        <v>7</v>
      </c>
      <c r="U863" s="39">
        <v>8</v>
      </c>
    </row>
    <row r="864" spans="14:21" x14ac:dyDescent="0.25">
      <c r="N864" s="37">
        <v>1</v>
      </c>
      <c r="O864" s="38">
        <v>2</v>
      </c>
      <c r="P864" s="38">
        <v>3</v>
      </c>
      <c r="Q864" s="38">
        <v>4</v>
      </c>
      <c r="R864" s="38">
        <v>5</v>
      </c>
      <c r="S864" s="38">
        <v>6</v>
      </c>
      <c r="T864" s="38">
        <v>7</v>
      </c>
      <c r="U864" s="39">
        <v>8</v>
      </c>
    </row>
    <row r="865" spans="14:21" x14ac:dyDescent="0.25">
      <c r="N865" s="37">
        <v>1</v>
      </c>
      <c r="O865" s="38">
        <v>2</v>
      </c>
      <c r="P865" s="38">
        <v>3</v>
      </c>
      <c r="Q865" s="38">
        <v>4</v>
      </c>
      <c r="R865" s="38">
        <v>5</v>
      </c>
      <c r="S865" s="38">
        <v>6</v>
      </c>
      <c r="T865" s="38">
        <v>7</v>
      </c>
      <c r="U865" s="39">
        <v>8</v>
      </c>
    </row>
    <row r="866" spans="14:21" x14ac:dyDescent="0.25">
      <c r="N866" s="37">
        <v>1</v>
      </c>
      <c r="O866" s="38">
        <v>2</v>
      </c>
      <c r="P866" s="38">
        <v>3</v>
      </c>
      <c r="Q866" s="38">
        <v>4</v>
      </c>
      <c r="R866" s="38">
        <v>5</v>
      </c>
      <c r="S866" s="38">
        <v>6</v>
      </c>
      <c r="T866" s="38">
        <v>7</v>
      </c>
      <c r="U866" s="39">
        <v>8</v>
      </c>
    </row>
    <row r="867" spans="14:21" x14ac:dyDescent="0.25">
      <c r="N867" s="37">
        <v>1</v>
      </c>
      <c r="O867" s="38">
        <v>2</v>
      </c>
      <c r="P867" s="38">
        <v>3</v>
      </c>
      <c r="Q867" s="38">
        <v>4</v>
      </c>
      <c r="R867" s="38">
        <v>5</v>
      </c>
      <c r="S867" s="38">
        <v>6</v>
      </c>
      <c r="T867" s="38">
        <v>7</v>
      </c>
      <c r="U867" s="39">
        <v>8</v>
      </c>
    </row>
    <row r="868" spans="14:21" x14ac:dyDescent="0.25">
      <c r="N868" s="37">
        <v>1</v>
      </c>
      <c r="O868" s="38">
        <v>2</v>
      </c>
      <c r="P868" s="38">
        <v>3</v>
      </c>
      <c r="Q868" s="38">
        <v>4</v>
      </c>
      <c r="R868" s="38">
        <v>5</v>
      </c>
      <c r="S868" s="38">
        <v>6</v>
      </c>
      <c r="T868" s="38">
        <v>7</v>
      </c>
      <c r="U868" s="39">
        <v>8</v>
      </c>
    </row>
    <row r="869" spans="14:21" x14ac:dyDescent="0.25">
      <c r="N869" s="37">
        <v>1</v>
      </c>
      <c r="O869" s="38">
        <v>2</v>
      </c>
      <c r="P869" s="38">
        <v>3</v>
      </c>
      <c r="Q869" s="38">
        <v>4</v>
      </c>
      <c r="R869" s="38">
        <v>5</v>
      </c>
      <c r="S869" s="38">
        <v>6</v>
      </c>
      <c r="T869" s="38">
        <v>7</v>
      </c>
      <c r="U869" s="39">
        <v>8</v>
      </c>
    </row>
    <row r="870" spans="14:21" x14ac:dyDescent="0.25">
      <c r="N870" s="37">
        <v>1</v>
      </c>
      <c r="O870" s="38">
        <v>2</v>
      </c>
      <c r="P870" s="38">
        <v>3</v>
      </c>
      <c r="Q870" s="38">
        <v>4</v>
      </c>
      <c r="R870" s="38">
        <v>5</v>
      </c>
      <c r="S870" s="38">
        <v>6</v>
      </c>
      <c r="T870" s="38">
        <v>7</v>
      </c>
      <c r="U870" s="39">
        <v>8</v>
      </c>
    </row>
    <row r="871" spans="14:21" x14ac:dyDescent="0.25">
      <c r="N871" s="37">
        <v>1</v>
      </c>
      <c r="O871" s="38">
        <v>2</v>
      </c>
      <c r="P871" s="38">
        <v>3</v>
      </c>
      <c r="Q871" s="38">
        <v>4</v>
      </c>
      <c r="R871" s="38">
        <v>5</v>
      </c>
      <c r="S871" s="38">
        <v>6</v>
      </c>
      <c r="T871" s="38">
        <v>7</v>
      </c>
      <c r="U871" s="39">
        <v>8</v>
      </c>
    </row>
    <row r="872" spans="14:21" x14ac:dyDescent="0.25">
      <c r="N872" s="37">
        <v>1</v>
      </c>
      <c r="O872" s="38">
        <v>2</v>
      </c>
      <c r="P872" s="38">
        <v>3</v>
      </c>
      <c r="Q872" s="38">
        <v>4</v>
      </c>
      <c r="R872" s="38">
        <v>5</v>
      </c>
      <c r="S872" s="38">
        <v>6</v>
      </c>
      <c r="T872" s="38">
        <v>7</v>
      </c>
      <c r="U872" s="39">
        <v>8</v>
      </c>
    </row>
    <row r="873" spans="14:21" x14ac:dyDescent="0.25">
      <c r="N873" s="37">
        <v>1</v>
      </c>
      <c r="O873" s="38">
        <v>2</v>
      </c>
      <c r="P873" s="38">
        <v>3</v>
      </c>
      <c r="Q873" s="38">
        <v>4</v>
      </c>
      <c r="R873" s="38">
        <v>5</v>
      </c>
      <c r="S873" s="38">
        <v>6</v>
      </c>
      <c r="T873" s="38">
        <v>7</v>
      </c>
      <c r="U873" s="39">
        <v>8</v>
      </c>
    </row>
    <row r="874" spans="14:21" x14ac:dyDescent="0.25">
      <c r="N874" s="37">
        <v>1</v>
      </c>
      <c r="O874" s="38">
        <v>2</v>
      </c>
      <c r="P874" s="38">
        <v>3</v>
      </c>
      <c r="Q874" s="38">
        <v>4</v>
      </c>
      <c r="R874" s="38">
        <v>5</v>
      </c>
      <c r="S874" s="38">
        <v>6</v>
      </c>
      <c r="T874" s="38">
        <v>7</v>
      </c>
      <c r="U874" s="39">
        <v>8</v>
      </c>
    </row>
    <row r="875" spans="14:21" x14ac:dyDescent="0.25">
      <c r="N875" s="37">
        <v>1</v>
      </c>
      <c r="O875" s="38">
        <v>2</v>
      </c>
      <c r="P875" s="38">
        <v>3</v>
      </c>
      <c r="Q875" s="38">
        <v>4</v>
      </c>
      <c r="R875" s="38">
        <v>5</v>
      </c>
      <c r="S875" s="38">
        <v>6</v>
      </c>
      <c r="T875" s="38">
        <v>7</v>
      </c>
      <c r="U875" s="39">
        <v>8</v>
      </c>
    </row>
    <row r="876" spans="14:21" x14ac:dyDescent="0.25">
      <c r="N876" s="37">
        <v>1</v>
      </c>
      <c r="O876" s="38">
        <v>2</v>
      </c>
      <c r="P876" s="38">
        <v>3</v>
      </c>
      <c r="Q876" s="38">
        <v>4</v>
      </c>
      <c r="R876" s="38">
        <v>5</v>
      </c>
      <c r="S876" s="38">
        <v>6</v>
      </c>
      <c r="T876" s="38">
        <v>7</v>
      </c>
      <c r="U876" s="39">
        <v>8</v>
      </c>
    </row>
    <row r="877" spans="14:21" x14ac:dyDescent="0.25">
      <c r="N877" s="37">
        <v>1</v>
      </c>
      <c r="O877" s="38">
        <v>2</v>
      </c>
      <c r="P877" s="38">
        <v>3</v>
      </c>
      <c r="Q877" s="38">
        <v>4</v>
      </c>
      <c r="R877" s="38">
        <v>5</v>
      </c>
      <c r="S877" s="38">
        <v>6</v>
      </c>
      <c r="T877" s="38">
        <v>7</v>
      </c>
      <c r="U877" s="39">
        <v>8</v>
      </c>
    </row>
    <row r="878" spans="14:21" x14ac:dyDescent="0.25">
      <c r="N878" s="37">
        <v>1</v>
      </c>
      <c r="O878" s="38">
        <v>2</v>
      </c>
      <c r="P878" s="38">
        <v>3</v>
      </c>
      <c r="Q878" s="38">
        <v>4</v>
      </c>
      <c r="R878" s="38">
        <v>5</v>
      </c>
      <c r="S878" s="38">
        <v>6</v>
      </c>
      <c r="T878" s="38">
        <v>7</v>
      </c>
      <c r="U878" s="39">
        <v>8</v>
      </c>
    </row>
    <row r="879" spans="14:21" x14ac:dyDescent="0.25">
      <c r="N879" s="37">
        <v>1</v>
      </c>
      <c r="O879" s="38">
        <v>2</v>
      </c>
      <c r="P879" s="38">
        <v>3</v>
      </c>
      <c r="Q879" s="38">
        <v>4</v>
      </c>
      <c r="R879" s="38">
        <v>5</v>
      </c>
      <c r="S879" s="38">
        <v>6</v>
      </c>
      <c r="T879" s="38">
        <v>7</v>
      </c>
      <c r="U879" s="39">
        <v>8</v>
      </c>
    </row>
    <row r="880" spans="14:21" x14ac:dyDescent="0.25">
      <c r="N880" s="37">
        <v>1</v>
      </c>
      <c r="O880" s="38">
        <v>2</v>
      </c>
      <c r="P880" s="38">
        <v>3</v>
      </c>
      <c r="Q880" s="38">
        <v>4</v>
      </c>
      <c r="R880" s="38">
        <v>5</v>
      </c>
      <c r="S880" s="38">
        <v>6</v>
      </c>
      <c r="T880" s="38">
        <v>7</v>
      </c>
      <c r="U880" s="39">
        <v>8</v>
      </c>
    </row>
    <row r="881" spans="14:21" x14ac:dyDescent="0.25">
      <c r="N881" s="37">
        <v>1</v>
      </c>
      <c r="O881" s="38">
        <v>2</v>
      </c>
      <c r="P881" s="38">
        <v>3</v>
      </c>
      <c r="Q881" s="38">
        <v>4</v>
      </c>
      <c r="R881" s="38">
        <v>5</v>
      </c>
      <c r="S881" s="38">
        <v>6</v>
      </c>
      <c r="T881" s="38">
        <v>7</v>
      </c>
      <c r="U881" s="39">
        <v>8</v>
      </c>
    </row>
    <row r="882" spans="14:21" x14ac:dyDescent="0.25">
      <c r="N882" s="37">
        <v>1</v>
      </c>
      <c r="O882" s="38">
        <v>2</v>
      </c>
      <c r="P882" s="38">
        <v>3</v>
      </c>
      <c r="Q882" s="38">
        <v>4</v>
      </c>
      <c r="R882" s="38">
        <v>5</v>
      </c>
      <c r="S882" s="38">
        <v>6</v>
      </c>
      <c r="T882" s="38">
        <v>7</v>
      </c>
      <c r="U882" s="39">
        <v>8</v>
      </c>
    </row>
    <row r="883" spans="14:21" x14ac:dyDescent="0.25">
      <c r="N883" s="37">
        <v>1</v>
      </c>
      <c r="O883" s="38">
        <v>2</v>
      </c>
      <c r="P883" s="38">
        <v>3</v>
      </c>
      <c r="Q883" s="38">
        <v>4</v>
      </c>
      <c r="R883" s="38">
        <v>5</v>
      </c>
      <c r="S883" s="38">
        <v>6</v>
      </c>
      <c r="T883" s="38">
        <v>7</v>
      </c>
      <c r="U883" s="39">
        <v>8</v>
      </c>
    </row>
    <row r="884" spans="14:21" x14ac:dyDescent="0.25">
      <c r="N884" s="37">
        <v>1</v>
      </c>
      <c r="O884" s="38">
        <v>2</v>
      </c>
      <c r="P884" s="38">
        <v>3</v>
      </c>
      <c r="Q884" s="38">
        <v>4</v>
      </c>
      <c r="R884" s="38">
        <v>5</v>
      </c>
      <c r="S884" s="38">
        <v>6</v>
      </c>
      <c r="T884" s="38">
        <v>7</v>
      </c>
      <c r="U884" s="39">
        <v>8</v>
      </c>
    </row>
    <row r="885" spans="14:21" x14ac:dyDescent="0.25">
      <c r="N885" s="37">
        <v>1</v>
      </c>
      <c r="O885" s="38">
        <v>2</v>
      </c>
      <c r="P885" s="38">
        <v>3</v>
      </c>
      <c r="Q885" s="38">
        <v>4</v>
      </c>
      <c r="R885" s="38">
        <v>5</v>
      </c>
      <c r="S885" s="38">
        <v>6</v>
      </c>
      <c r="T885" s="38">
        <v>7</v>
      </c>
      <c r="U885" s="39">
        <v>8</v>
      </c>
    </row>
    <row r="886" spans="14:21" x14ac:dyDescent="0.25">
      <c r="N886" s="37">
        <v>1</v>
      </c>
      <c r="O886" s="38">
        <v>2</v>
      </c>
      <c r="P886" s="38">
        <v>3</v>
      </c>
      <c r="Q886" s="38">
        <v>4</v>
      </c>
      <c r="R886" s="38">
        <v>5</v>
      </c>
      <c r="S886" s="38">
        <v>6</v>
      </c>
      <c r="T886" s="38">
        <v>7</v>
      </c>
      <c r="U886" s="39">
        <v>8</v>
      </c>
    </row>
    <row r="887" spans="14:21" x14ac:dyDescent="0.25">
      <c r="N887" s="37">
        <v>1</v>
      </c>
      <c r="O887" s="38">
        <v>2</v>
      </c>
      <c r="P887" s="38">
        <v>3</v>
      </c>
      <c r="Q887" s="38">
        <v>4</v>
      </c>
      <c r="R887" s="38">
        <v>5</v>
      </c>
      <c r="S887" s="38">
        <v>6</v>
      </c>
      <c r="T887" s="38">
        <v>7</v>
      </c>
      <c r="U887" s="39">
        <v>8</v>
      </c>
    </row>
    <row r="888" spans="14:21" x14ac:dyDescent="0.25">
      <c r="N888" s="37">
        <v>1</v>
      </c>
      <c r="O888" s="38">
        <v>2</v>
      </c>
      <c r="P888" s="38">
        <v>3</v>
      </c>
      <c r="Q888" s="38">
        <v>4</v>
      </c>
      <c r="R888" s="38">
        <v>5</v>
      </c>
      <c r="S888" s="38">
        <v>6</v>
      </c>
      <c r="T888" s="38">
        <v>7</v>
      </c>
      <c r="U888" s="39">
        <v>8</v>
      </c>
    </row>
    <row r="889" spans="14:21" x14ac:dyDescent="0.25">
      <c r="N889" s="37">
        <v>1</v>
      </c>
      <c r="O889" s="38">
        <v>2</v>
      </c>
      <c r="P889" s="38">
        <v>3</v>
      </c>
      <c r="Q889" s="38">
        <v>4</v>
      </c>
      <c r="R889" s="38">
        <v>5</v>
      </c>
      <c r="S889" s="38">
        <v>6</v>
      </c>
      <c r="T889" s="38">
        <v>7</v>
      </c>
      <c r="U889" s="39">
        <v>8</v>
      </c>
    </row>
    <row r="890" spans="14:21" x14ac:dyDescent="0.25">
      <c r="N890" s="37">
        <v>1</v>
      </c>
      <c r="O890" s="38">
        <v>2</v>
      </c>
      <c r="P890" s="38">
        <v>3</v>
      </c>
      <c r="Q890" s="38">
        <v>4</v>
      </c>
      <c r="R890" s="38">
        <v>5</v>
      </c>
      <c r="S890" s="38">
        <v>6</v>
      </c>
      <c r="T890" s="38">
        <v>7</v>
      </c>
      <c r="U890" s="39">
        <v>8</v>
      </c>
    </row>
    <row r="891" spans="14:21" x14ac:dyDescent="0.25">
      <c r="N891" s="37">
        <v>1</v>
      </c>
      <c r="O891" s="38">
        <v>2</v>
      </c>
      <c r="P891" s="38">
        <v>3</v>
      </c>
      <c r="Q891" s="38">
        <v>4</v>
      </c>
      <c r="R891" s="38">
        <v>5</v>
      </c>
      <c r="S891" s="38">
        <v>6</v>
      </c>
      <c r="T891" s="38">
        <v>7</v>
      </c>
      <c r="U891" s="39">
        <v>8</v>
      </c>
    </row>
    <row r="892" spans="14:21" x14ac:dyDescent="0.25">
      <c r="N892" s="37">
        <v>1</v>
      </c>
      <c r="O892" s="38">
        <v>2</v>
      </c>
      <c r="P892" s="38">
        <v>3</v>
      </c>
      <c r="Q892" s="38">
        <v>4</v>
      </c>
      <c r="R892" s="38">
        <v>5</v>
      </c>
      <c r="S892" s="38">
        <v>6</v>
      </c>
      <c r="T892" s="38">
        <v>7</v>
      </c>
      <c r="U892" s="39">
        <v>8</v>
      </c>
    </row>
    <row r="893" spans="14:21" x14ac:dyDescent="0.25">
      <c r="N893" s="37">
        <v>1</v>
      </c>
      <c r="O893" s="38">
        <v>2</v>
      </c>
      <c r="P893" s="38">
        <v>3</v>
      </c>
      <c r="Q893" s="38">
        <v>4</v>
      </c>
      <c r="R893" s="38">
        <v>5</v>
      </c>
      <c r="S893" s="38">
        <v>6</v>
      </c>
      <c r="T893" s="38">
        <v>7</v>
      </c>
      <c r="U893" s="39">
        <v>8</v>
      </c>
    </row>
    <row r="894" spans="14:21" x14ac:dyDescent="0.25">
      <c r="N894" s="37">
        <v>1</v>
      </c>
      <c r="O894" s="38">
        <v>2</v>
      </c>
      <c r="P894" s="38">
        <v>3</v>
      </c>
      <c r="Q894" s="38">
        <v>4</v>
      </c>
      <c r="R894" s="38">
        <v>5</v>
      </c>
      <c r="S894" s="38">
        <v>6</v>
      </c>
      <c r="T894" s="38">
        <v>7</v>
      </c>
      <c r="U894" s="39">
        <v>8</v>
      </c>
    </row>
    <row r="895" spans="14:21" x14ac:dyDescent="0.25">
      <c r="N895" s="37">
        <v>1</v>
      </c>
      <c r="O895" s="38">
        <v>2</v>
      </c>
      <c r="P895" s="38">
        <v>3</v>
      </c>
      <c r="Q895" s="38">
        <v>4</v>
      </c>
      <c r="R895" s="38">
        <v>5</v>
      </c>
      <c r="S895" s="38">
        <v>6</v>
      </c>
      <c r="T895" s="38">
        <v>7</v>
      </c>
      <c r="U895" s="39">
        <v>8</v>
      </c>
    </row>
    <row r="896" spans="14:21" x14ac:dyDescent="0.25">
      <c r="N896" s="37">
        <v>1</v>
      </c>
      <c r="O896" s="38">
        <v>2</v>
      </c>
      <c r="P896" s="38">
        <v>3</v>
      </c>
      <c r="Q896" s="38">
        <v>4</v>
      </c>
      <c r="R896" s="38">
        <v>5</v>
      </c>
      <c r="S896" s="38">
        <v>6</v>
      </c>
      <c r="T896" s="38">
        <v>7</v>
      </c>
      <c r="U896" s="39">
        <v>8</v>
      </c>
    </row>
    <row r="897" spans="14:21" x14ac:dyDescent="0.25">
      <c r="N897" s="37">
        <v>1</v>
      </c>
      <c r="O897" s="38">
        <v>2</v>
      </c>
      <c r="P897" s="38">
        <v>3</v>
      </c>
      <c r="Q897" s="38">
        <v>4</v>
      </c>
      <c r="R897" s="38">
        <v>5</v>
      </c>
      <c r="S897" s="38">
        <v>6</v>
      </c>
      <c r="T897" s="38">
        <v>7</v>
      </c>
      <c r="U897" s="39">
        <v>8</v>
      </c>
    </row>
    <row r="898" spans="14:21" x14ac:dyDescent="0.25">
      <c r="N898" s="37">
        <v>1</v>
      </c>
      <c r="O898" s="38">
        <v>2</v>
      </c>
      <c r="P898" s="38">
        <v>3</v>
      </c>
      <c r="Q898" s="38">
        <v>4</v>
      </c>
      <c r="R898" s="38">
        <v>5</v>
      </c>
      <c r="S898" s="38">
        <v>6</v>
      </c>
      <c r="T898" s="38">
        <v>7</v>
      </c>
      <c r="U898" s="39">
        <v>8</v>
      </c>
    </row>
    <row r="899" spans="14:21" x14ac:dyDescent="0.25">
      <c r="N899" s="37">
        <v>1</v>
      </c>
      <c r="O899" s="38">
        <v>2</v>
      </c>
      <c r="P899" s="38">
        <v>3</v>
      </c>
      <c r="Q899" s="38">
        <v>4</v>
      </c>
      <c r="R899" s="38">
        <v>5</v>
      </c>
      <c r="S899" s="38">
        <v>6</v>
      </c>
      <c r="T899" s="38">
        <v>7</v>
      </c>
      <c r="U899" s="39">
        <v>8</v>
      </c>
    </row>
    <row r="900" spans="14:21" x14ac:dyDescent="0.25">
      <c r="N900" s="37">
        <v>1</v>
      </c>
      <c r="O900" s="38">
        <v>2</v>
      </c>
      <c r="P900" s="38">
        <v>3</v>
      </c>
      <c r="Q900" s="38">
        <v>4</v>
      </c>
      <c r="R900" s="38">
        <v>5</v>
      </c>
      <c r="S900" s="38">
        <v>6</v>
      </c>
      <c r="T900" s="38">
        <v>7</v>
      </c>
      <c r="U900" s="39">
        <v>8</v>
      </c>
    </row>
    <row r="901" spans="14:21" x14ac:dyDescent="0.25">
      <c r="N901" s="37">
        <v>1</v>
      </c>
      <c r="O901" s="38">
        <v>2</v>
      </c>
      <c r="P901" s="38">
        <v>3</v>
      </c>
      <c r="Q901" s="38">
        <v>4</v>
      </c>
      <c r="R901" s="38">
        <v>5</v>
      </c>
      <c r="S901" s="38">
        <v>6</v>
      </c>
      <c r="T901" s="38">
        <v>7</v>
      </c>
      <c r="U901" s="39">
        <v>8</v>
      </c>
    </row>
    <row r="902" spans="14:21" x14ac:dyDescent="0.25">
      <c r="N902" s="37">
        <v>1</v>
      </c>
      <c r="O902" s="38">
        <v>2</v>
      </c>
      <c r="P902" s="38">
        <v>3</v>
      </c>
      <c r="Q902" s="38">
        <v>4</v>
      </c>
      <c r="R902" s="38">
        <v>5</v>
      </c>
      <c r="S902" s="38">
        <v>6</v>
      </c>
      <c r="T902" s="38">
        <v>7</v>
      </c>
      <c r="U902" s="39">
        <v>8</v>
      </c>
    </row>
    <row r="903" spans="14:21" x14ac:dyDescent="0.25">
      <c r="N903" s="37">
        <v>1</v>
      </c>
      <c r="O903" s="38">
        <v>2</v>
      </c>
      <c r="P903" s="38">
        <v>3</v>
      </c>
      <c r="Q903" s="38">
        <v>4</v>
      </c>
      <c r="R903" s="38">
        <v>5</v>
      </c>
      <c r="S903" s="38">
        <v>6</v>
      </c>
      <c r="T903" s="38">
        <v>7</v>
      </c>
      <c r="U903" s="39">
        <v>8</v>
      </c>
    </row>
    <row r="904" spans="14:21" x14ac:dyDescent="0.25">
      <c r="N904" s="37">
        <v>1</v>
      </c>
      <c r="O904" s="38">
        <v>2</v>
      </c>
      <c r="P904" s="38">
        <v>3</v>
      </c>
      <c r="Q904" s="38">
        <v>4</v>
      </c>
      <c r="R904" s="38">
        <v>5</v>
      </c>
      <c r="S904" s="38">
        <v>6</v>
      </c>
      <c r="T904" s="38">
        <v>7</v>
      </c>
      <c r="U904" s="39">
        <v>8</v>
      </c>
    </row>
    <row r="905" spans="14:21" x14ac:dyDescent="0.25">
      <c r="N905" s="37">
        <v>1</v>
      </c>
      <c r="O905" s="38">
        <v>2</v>
      </c>
      <c r="P905" s="38">
        <v>3</v>
      </c>
      <c r="Q905" s="38">
        <v>4</v>
      </c>
      <c r="R905" s="38">
        <v>5</v>
      </c>
      <c r="S905" s="38">
        <v>6</v>
      </c>
      <c r="T905" s="38">
        <v>7</v>
      </c>
      <c r="U905" s="39">
        <v>8</v>
      </c>
    </row>
    <row r="906" spans="14:21" x14ac:dyDescent="0.25">
      <c r="N906" s="37">
        <v>1</v>
      </c>
      <c r="O906" s="38">
        <v>2</v>
      </c>
      <c r="P906" s="38">
        <v>3</v>
      </c>
      <c r="Q906" s="38">
        <v>4</v>
      </c>
      <c r="R906" s="38">
        <v>5</v>
      </c>
      <c r="S906" s="38">
        <v>6</v>
      </c>
      <c r="T906" s="38">
        <v>7</v>
      </c>
      <c r="U906" s="39">
        <v>8</v>
      </c>
    </row>
    <row r="907" spans="14:21" x14ac:dyDescent="0.25">
      <c r="N907" s="37">
        <v>1</v>
      </c>
      <c r="O907" s="38">
        <v>2</v>
      </c>
      <c r="P907" s="38">
        <v>3</v>
      </c>
      <c r="Q907" s="38">
        <v>4</v>
      </c>
      <c r="R907" s="38">
        <v>5</v>
      </c>
      <c r="S907" s="38">
        <v>6</v>
      </c>
      <c r="T907" s="38">
        <v>7</v>
      </c>
      <c r="U907" s="39">
        <v>8</v>
      </c>
    </row>
    <row r="908" spans="14:21" x14ac:dyDescent="0.25">
      <c r="N908" s="37">
        <v>1</v>
      </c>
      <c r="O908" s="38">
        <v>2</v>
      </c>
      <c r="P908" s="38">
        <v>3</v>
      </c>
      <c r="Q908" s="38">
        <v>4</v>
      </c>
      <c r="R908" s="38">
        <v>5</v>
      </c>
      <c r="S908" s="38">
        <v>6</v>
      </c>
      <c r="T908" s="38">
        <v>7</v>
      </c>
      <c r="U908" s="39">
        <v>8</v>
      </c>
    </row>
    <row r="909" spans="14:21" x14ac:dyDescent="0.25">
      <c r="N909" s="37">
        <v>1</v>
      </c>
      <c r="O909" s="38">
        <v>2</v>
      </c>
      <c r="P909" s="38">
        <v>3</v>
      </c>
      <c r="Q909" s="38">
        <v>4</v>
      </c>
      <c r="R909" s="38">
        <v>5</v>
      </c>
      <c r="S909" s="38">
        <v>6</v>
      </c>
      <c r="T909" s="38">
        <v>7</v>
      </c>
      <c r="U909" s="39">
        <v>8</v>
      </c>
    </row>
    <row r="910" spans="14:21" x14ac:dyDescent="0.25">
      <c r="N910" s="37">
        <v>1</v>
      </c>
      <c r="O910" s="38">
        <v>2</v>
      </c>
      <c r="P910" s="38">
        <v>3</v>
      </c>
      <c r="Q910" s="38">
        <v>4</v>
      </c>
      <c r="R910" s="38">
        <v>5</v>
      </c>
      <c r="S910" s="38">
        <v>6</v>
      </c>
      <c r="T910" s="38">
        <v>7</v>
      </c>
      <c r="U910" s="39">
        <v>8</v>
      </c>
    </row>
    <row r="911" spans="14:21" x14ac:dyDescent="0.25">
      <c r="N911" s="37">
        <v>1</v>
      </c>
      <c r="O911" s="38">
        <v>2</v>
      </c>
      <c r="P911" s="38">
        <v>3</v>
      </c>
      <c r="Q911" s="38">
        <v>4</v>
      </c>
      <c r="R911" s="38">
        <v>5</v>
      </c>
      <c r="S911" s="38">
        <v>6</v>
      </c>
      <c r="T911" s="38">
        <v>7</v>
      </c>
      <c r="U911" s="39">
        <v>8</v>
      </c>
    </row>
    <row r="912" spans="14:21" x14ac:dyDescent="0.25">
      <c r="N912" s="37">
        <v>1</v>
      </c>
      <c r="O912" s="38">
        <v>2</v>
      </c>
      <c r="P912" s="38">
        <v>3</v>
      </c>
      <c r="Q912" s="38">
        <v>4</v>
      </c>
      <c r="R912" s="38">
        <v>5</v>
      </c>
      <c r="S912" s="38">
        <v>6</v>
      </c>
      <c r="T912" s="38">
        <v>7</v>
      </c>
      <c r="U912" s="39">
        <v>8</v>
      </c>
    </row>
    <row r="913" spans="14:21" x14ac:dyDescent="0.25">
      <c r="N913" s="37">
        <v>1</v>
      </c>
      <c r="O913" s="38">
        <v>2</v>
      </c>
      <c r="P913" s="38">
        <v>3</v>
      </c>
      <c r="Q913" s="38">
        <v>4</v>
      </c>
      <c r="R913" s="38">
        <v>5</v>
      </c>
      <c r="S913" s="38">
        <v>6</v>
      </c>
      <c r="T913" s="38">
        <v>7</v>
      </c>
      <c r="U913" s="39">
        <v>8</v>
      </c>
    </row>
    <row r="914" spans="14:21" x14ac:dyDescent="0.25">
      <c r="N914" s="37">
        <v>1</v>
      </c>
      <c r="O914" s="38">
        <v>2</v>
      </c>
      <c r="P914" s="38">
        <v>3</v>
      </c>
      <c r="Q914" s="38">
        <v>4</v>
      </c>
      <c r="R914" s="38">
        <v>5</v>
      </c>
      <c r="S914" s="38">
        <v>6</v>
      </c>
      <c r="T914" s="38">
        <v>7</v>
      </c>
      <c r="U914" s="39">
        <v>8</v>
      </c>
    </row>
    <row r="915" spans="14:21" x14ac:dyDescent="0.25">
      <c r="N915" s="37">
        <v>1</v>
      </c>
      <c r="O915" s="38">
        <v>2</v>
      </c>
      <c r="P915" s="38">
        <v>3</v>
      </c>
      <c r="Q915" s="38">
        <v>4</v>
      </c>
      <c r="R915" s="38">
        <v>5</v>
      </c>
      <c r="S915" s="38">
        <v>6</v>
      </c>
      <c r="T915" s="38">
        <v>7</v>
      </c>
      <c r="U915" s="39">
        <v>8</v>
      </c>
    </row>
    <row r="916" spans="14:21" x14ac:dyDescent="0.25">
      <c r="N916" s="37">
        <v>1</v>
      </c>
      <c r="O916" s="38">
        <v>2</v>
      </c>
      <c r="P916" s="38">
        <v>3</v>
      </c>
      <c r="Q916" s="38">
        <v>4</v>
      </c>
      <c r="R916" s="38">
        <v>5</v>
      </c>
      <c r="S916" s="38">
        <v>6</v>
      </c>
      <c r="T916" s="38">
        <v>7</v>
      </c>
      <c r="U916" s="39">
        <v>8</v>
      </c>
    </row>
    <row r="917" spans="14:21" x14ac:dyDescent="0.25">
      <c r="N917" s="37">
        <v>1</v>
      </c>
      <c r="O917" s="38">
        <v>2</v>
      </c>
      <c r="P917" s="38">
        <v>3</v>
      </c>
      <c r="Q917" s="38">
        <v>4</v>
      </c>
      <c r="R917" s="38">
        <v>5</v>
      </c>
      <c r="S917" s="38">
        <v>6</v>
      </c>
      <c r="T917" s="38">
        <v>7</v>
      </c>
      <c r="U917" s="39">
        <v>8</v>
      </c>
    </row>
    <row r="918" spans="14:21" x14ac:dyDescent="0.25">
      <c r="N918" s="37">
        <v>1</v>
      </c>
      <c r="O918" s="38">
        <v>2</v>
      </c>
      <c r="P918" s="38">
        <v>3</v>
      </c>
      <c r="Q918" s="38">
        <v>4</v>
      </c>
      <c r="R918" s="38">
        <v>5</v>
      </c>
      <c r="S918" s="38">
        <v>6</v>
      </c>
      <c r="T918" s="38">
        <v>7</v>
      </c>
      <c r="U918" s="39">
        <v>8</v>
      </c>
    </row>
    <row r="919" spans="14:21" x14ac:dyDescent="0.25">
      <c r="N919" s="37">
        <v>1</v>
      </c>
      <c r="O919" s="38">
        <v>2</v>
      </c>
      <c r="P919" s="38">
        <v>3</v>
      </c>
      <c r="Q919" s="38">
        <v>4</v>
      </c>
      <c r="R919" s="38">
        <v>5</v>
      </c>
      <c r="S919" s="38">
        <v>6</v>
      </c>
      <c r="T919" s="38">
        <v>7</v>
      </c>
      <c r="U919" s="39">
        <v>8</v>
      </c>
    </row>
    <row r="920" spans="14:21" x14ac:dyDescent="0.25">
      <c r="N920" s="37">
        <v>1</v>
      </c>
      <c r="O920" s="38">
        <v>2</v>
      </c>
      <c r="P920" s="38">
        <v>3</v>
      </c>
      <c r="Q920" s="38">
        <v>4</v>
      </c>
      <c r="R920" s="38">
        <v>5</v>
      </c>
      <c r="S920" s="38">
        <v>6</v>
      </c>
      <c r="T920" s="38">
        <v>7</v>
      </c>
      <c r="U920" s="39">
        <v>8</v>
      </c>
    </row>
    <row r="921" spans="14:21" x14ac:dyDescent="0.25">
      <c r="N921" s="37">
        <v>1</v>
      </c>
      <c r="O921" s="38">
        <v>2</v>
      </c>
      <c r="P921" s="38">
        <v>3</v>
      </c>
      <c r="Q921" s="38">
        <v>4</v>
      </c>
      <c r="R921" s="38">
        <v>5</v>
      </c>
      <c r="S921" s="38">
        <v>6</v>
      </c>
      <c r="T921" s="38">
        <v>7</v>
      </c>
      <c r="U921" s="39">
        <v>8</v>
      </c>
    </row>
    <row r="922" spans="14:21" x14ac:dyDescent="0.25">
      <c r="N922" s="37">
        <v>1</v>
      </c>
      <c r="O922" s="38">
        <v>2</v>
      </c>
      <c r="P922" s="38">
        <v>3</v>
      </c>
      <c r="Q922" s="38">
        <v>4</v>
      </c>
      <c r="R922" s="38">
        <v>5</v>
      </c>
      <c r="S922" s="38">
        <v>6</v>
      </c>
      <c r="T922" s="38">
        <v>7</v>
      </c>
      <c r="U922" s="39">
        <v>8</v>
      </c>
    </row>
    <row r="923" spans="14:21" x14ac:dyDescent="0.25">
      <c r="N923" s="37">
        <v>1</v>
      </c>
      <c r="O923" s="38">
        <v>2</v>
      </c>
      <c r="P923" s="38">
        <v>3</v>
      </c>
      <c r="Q923" s="38">
        <v>4</v>
      </c>
      <c r="R923" s="38">
        <v>5</v>
      </c>
      <c r="S923" s="38">
        <v>6</v>
      </c>
      <c r="T923" s="38">
        <v>7</v>
      </c>
      <c r="U923" s="39">
        <v>8</v>
      </c>
    </row>
    <row r="924" spans="14:21" x14ac:dyDescent="0.25">
      <c r="N924" s="37">
        <v>1</v>
      </c>
      <c r="O924" s="38">
        <v>2</v>
      </c>
      <c r="P924" s="38">
        <v>3</v>
      </c>
      <c r="Q924" s="38">
        <v>4</v>
      </c>
      <c r="R924" s="38">
        <v>5</v>
      </c>
      <c r="S924" s="38">
        <v>6</v>
      </c>
      <c r="T924" s="38">
        <v>7</v>
      </c>
      <c r="U924" s="39">
        <v>8</v>
      </c>
    </row>
    <row r="925" spans="14:21" x14ac:dyDescent="0.25">
      <c r="N925" s="37">
        <v>1</v>
      </c>
      <c r="O925" s="38">
        <v>2</v>
      </c>
      <c r="P925" s="38">
        <v>3</v>
      </c>
      <c r="Q925" s="38">
        <v>4</v>
      </c>
      <c r="R925" s="38">
        <v>5</v>
      </c>
      <c r="S925" s="38">
        <v>6</v>
      </c>
      <c r="T925" s="38">
        <v>7</v>
      </c>
      <c r="U925" s="39">
        <v>8</v>
      </c>
    </row>
    <row r="926" spans="14:21" x14ac:dyDescent="0.25">
      <c r="N926" s="37">
        <v>1</v>
      </c>
      <c r="O926" s="38">
        <v>2</v>
      </c>
      <c r="P926" s="38">
        <v>3</v>
      </c>
      <c r="Q926" s="38">
        <v>4</v>
      </c>
      <c r="R926" s="38">
        <v>5</v>
      </c>
      <c r="S926" s="38">
        <v>6</v>
      </c>
      <c r="T926" s="38">
        <v>7</v>
      </c>
      <c r="U926" s="39">
        <v>8</v>
      </c>
    </row>
    <row r="927" spans="14:21" x14ac:dyDescent="0.25">
      <c r="N927" s="37">
        <v>1</v>
      </c>
      <c r="O927" s="38">
        <v>2</v>
      </c>
      <c r="P927" s="38">
        <v>3</v>
      </c>
      <c r="Q927" s="38">
        <v>4</v>
      </c>
      <c r="R927" s="38">
        <v>5</v>
      </c>
      <c r="S927" s="38">
        <v>6</v>
      </c>
      <c r="T927" s="38">
        <v>7</v>
      </c>
      <c r="U927" s="39">
        <v>8</v>
      </c>
    </row>
    <row r="928" spans="14:21" x14ac:dyDescent="0.25">
      <c r="N928" s="37">
        <v>1</v>
      </c>
      <c r="O928" s="38">
        <v>2</v>
      </c>
      <c r="P928" s="38">
        <v>3</v>
      </c>
      <c r="Q928" s="38">
        <v>4</v>
      </c>
      <c r="R928" s="38">
        <v>5</v>
      </c>
      <c r="S928" s="38">
        <v>6</v>
      </c>
      <c r="T928" s="38">
        <v>7</v>
      </c>
      <c r="U928" s="39">
        <v>8</v>
      </c>
    </row>
    <row r="929" spans="14:21" x14ac:dyDescent="0.25">
      <c r="N929" s="37">
        <v>1</v>
      </c>
      <c r="O929" s="38">
        <v>2</v>
      </c>
      <c r="P929" s="38">
        <v>3</v>
      </c>
      <c r="Q929" s="38">
        <v>4</v>
      </c>
      <c r="R929" s="38">
        <v>5</v>
      </c>
      <c r="S929" s="38">
        <v>6</v>
      </c>
      <c r="T929" s="38">
        <v>7</v>
      </c>
      <c r="U929" s="39">
        <v>8</v>
      </c>
    </row>
    <row r="930" spans="14:21" x14ac:dyDescent="0.25">
      <c r="N930" s="37">
        <v>1</v>
      </c>
      <c r="O930" s="38">
        <v>2</v>
      </c>
      <c r="P930" s="38">
        <v>3</v>
      </c>
      <c r="Q930" s="38">
        <v>4</v>
      </c>
      <c r="R930" s="38">
        <v>5</v>
      </c>
      <c r="S930" s="38">
        <v>6</v>
      </c>
      <c r="T930" s="38">
        <v>7</v>
      </c>
      <c r="U930" s="39">
        <v>8</v>
      </c>
    </row>
    <row r="931" spans="14:21" x14ac:dyDescent="0.25">
      <c r="N931" s="37">
        <v>1</v>
      </c>
      <c r="O931" s="38">
        <v>2</v>
      </c>
      <c r="P931" s="38">
        <v>3</v>
      </c>
      <c r="Q931" s="38">
        <v>4</v>
      </c>
      <c r="R931" s="38">
        <v>5</v>
      </c>
      <c r="S931" s="38">
        <v>6</v>
      </c>
      <c r="T931" s="38">
        <v>7</v>
      </c>
      <c r="U931" s="39">
        <v>8</v>
      </c>
    </row>
    <row r="932" spans="14:21" x14ac:dyDescent="0.25">
      <c r="N932" s="37">
        <v>1</v>
      </c>
      <c r="O932" s="38">
        <v>2</v>
      </c>
      <c r="P932" s="38">
        <v>3</v>
      </c>
      <c r="Q932" s="38">
        <v>4</v>
      </c>
      <c r="R932" s="38">
        <v>5</v>
      </c>
      <c r="S932" s="38">
        <v>6</v>
      </c>
      <c r="T932" s="38">
        <v>7</v>
      </c>
      <c r="U932" s="39">
        <v>8</v>
      </c>
    </row>
    <row r="933" spans="14:21" x14ac:dyDescent="0.25">
      <c r="N933" s="37">
        <v>1</v>
      </c>
      <c r="O933" s="38">
        <v>2</v>
      </c>
      <c r="P933" s="38">
        <v>3</v>
      </c>
      <c r="Q933" s="38">
        <v>4</v>
      </c>
      <c r="R933" s="38">
        <v>5</v>
      </c>
      <c r="S933" s="38">
        <v>6</v>
      </c>
      <c r="T933" s="38">
        <v>7</v>
      </c>
      <c r="U933" s="39">
        <v>8</v>
      </c>
    </row>
    <row r="934" spans="14:21" x14ac:dyDescent="0.25">
      <c r="N934" s="37">
        <v>1</v>
      </c>
      <c r="O934" s="38">
        <v>2</v>
      </c>
      <c r="P934" s="38">
        <v>3</v>
      </c>
      <c r="Q934" s="38">
        <v>4</v>
      </c>
      <c r="R934" s="38">
        <v>5</v>
      </c>
      <c r="S934" s="38">
        <v>6</v>
      </c>
      <c r="T934" s="38">
        <v>7</v>
      </c>
      <c r="U934" s="39">
        <v>8</v>
      </c>
    </row>
    <row r="935" spans="14:21" x14ac:dyDescent="0.25">
      <c r="N935" s="37">
        <v>1</v>
      </c>
      <c r="O935" s="38">
        <v>2</v>
      </c>
      <c r="P935" s="38">
        <v>3</v>
      </c>
      <c r="Q935" s="38">
        <v>4</v>
      </c>
      <c r="R935" s="38">
        <v>5</v>
      </c>
      <c r="S935" s="38">
        <v>6</v>
      </c>
      <c r="T935" s="38">
        <v>7</v>
      </c>
      <c r="U935" s="39">
        <v>8</v>
      </c>
    </row>
    <row r="936" spans="14:21" x14ac:dyDescent="0.25">
      <c r="N936" s="37">
        <v>1</v>
      </c>
      <c r="O936" s="38">
        <v>2</v>
      </c>
      <c r="P936" s="38">
        <v>3</v>
      </c>
      <c r="Q936" s="38">
        <v>4</v>
      </c>
      <c r="R936" s="38">
        <v>5</v>
      </c>
      <c r="S936" s="38">
        <v>6</v>
      </c>
      <c r="T936" s="38">
        <v>7</v>
      </c>
      <c r="U936" s="39">
        <v>8</v>
      </c>
    </row>
    <row r="937" spans="14:21" x14ac:dyDescent="0.25">
      <c r="N937" s="37">
        <v>1</v>
      </c>
      <c r="O937" s="38">
        <v>2</v>
      </c>
      <c r="P937" s="38">
        <v>3</v>
      </c>
      <c r="Q937" s="38">
        <v>4</v>
      </c>
      <c r="R937" s="38">
        <v>5</v>
      </c>
      <c r="S937" s="38">
        <v>6</v>
      </c>
      <c r="T937" s="38">
        <v>7</v>
      </c>
      <c r="U937" s="39">
        <v>8</v>
      </c>
    </row>
    <row r="938" spans="14:21" x14ac:dyDescent="0.25">
      <c r="N938" s="37">
        <v>1</v>
      </c>
      <c r="O938" s="38">
        <v>2</v>
      </c>
      <c r="P938" s="38">
        <v>3</v>
      </c>
      <c r="Q938" s="38">
        <v>4</v>
      </c>
      <c r="R938" s="38">
        <v>5</v>
      </c>
      <c r="S938" s="38">
        <v>6</v>
      </c>
      <c r="T938" s="38">
        <v>7</v>
      </c>
      <c r="U938" s="39">
        <v>8</v>
      </c>
    </row>
    <row r="939" spans="14:21" x14ac:dyDescent="0.25">
      <c r="N939" s="37">
        <v>1</v>
      </c>
      <c r="O939" s="38">
        <v>2</v>
      </c>
      <c r="P939" s="38">
        <v>3</v>
      </c>
      <c r="Q939" s="38">
        <v>4</v>
      </c>
      <c r="R939" s="38">
        <v>5</v>
      </c>
      <c r="S939" s="38">
        <v>6</v>
      </c>
      <c r="T939" s="38">
        <v>7</v>
      </c>
      <c r="U939" s="39">
        <v>8</v>
      </c>
    </row>
    <row r="940" spans="14:21" x14ac:dyDescent="0.25">
      <c r="N940" s="37">
        <v>1</v>
      </c>
      <c r="O940" s="38">
        <v>2</v>
      </c>
      <c r="P940" s="38">
        <v>3</v>
      </c>
      <c r="Q940" s="38">
        <v>4</v>
      </c>
      <c r="R940" s="38">
        <v>5</v>
      </c>
      <c r="S940" s="38">
        <v>6</v>
      </c>
      <c r="T940" s="38">
        <v>7</v>
      </c>
      <c r="U940" s="39">
        <v>8</v>
      </c>
    </row>
    <row r="941" spans="14:21" x14ac:dyDescent="0.25">
      <c r="N941" s="37">
        <v>1</v>
      </c>
      <c r="O941" s="38">
        <v>2</v>
      </c>
      <c r="P941" s="38">
        <v>3</v>
      </c>
      <c r="Q941" s="38">
        <v>4</v>
      </c>
      <c r="R941" s="38">
        <v>5</v>
      </c>
      <c r="S941" s="38">
        <v>6</v>
      </c>
      <c r="T941" s="38">
        <v>7</v>
      </c>
      <c r="U941" s="39">
        <v>8</v>
      </c>
    </row>
    <row r="942" spans="14:21" x14ac:dyDescent="0.25">
      <c r="N942" s="37">
        <v>1</v>
      </c>
      <c r="O942" s="38">
        <v>2</v>
      </c>
      <c r="P942" s="38">
        <v>3</v>
      </c>
      <c r="Q942" s="38">
        <v>4</v>
      </c>
      <c r="R942" s="38">
        <v>5</v>
      </c>
      <c r="S942" s="38">
        <v>6</v>
      </c>
      <c r="T942" s="38">
        <v>7</v>
      </c>
      <c r="U942" s="39">
        <v>8</v>
      </c>
    </row>
    <row r="943" spans="14:21" x14ac:dyDescent="0.25">
      <c r="N943" s="37">
        <v>1</v>
      </c>
      <c r="O943" s="38">
        <v>2</v>
      </c>
      <c r="P943" s="38">
        <v>3</v>
      </c>
      <c r="Q943" s="38">
        <v>4</v>
      </c>
      <c r="R943" s="38">
        <v>5</v>
      </c>
      <c r="S943" s="38">
        <v>6</v>
      </c>
      <c r="T943" s="38">
        <v>7</v>
      </c>
      <c r="U943" s="39">
        <v>8</v>
      </c>
    </row>
    <row r="944" spans="14:21" x14ac:dyDescent="0.25">
      <c r="N944" s="37">
        <v>1</v>
      </c>
      <c r="O944" s="38">
        <v>2</v>
      </c>
      <c r="P944" s="38">
        <v>3</v>
      </c>
      <c r="Q944" s="38">
        <v>4</v>
      </c>
      <c r="R944" s="38">
        <v>5</v>
      </c>
      <c r="S944" s="38">
        <v>6</v>
      </c>
      <c r="T944" s="38">
        <v>7</v>
      </c>
      <c r="U944" s="39">
        <v>8</v>
      </c>
    </row>
    <row r="945" spans="14:21" x14ac:dyDescent="0.25">
      <c r="N945" s="37">
        <v>1</v>
      </c>
      <c r="O945" s="38">
        <v>2</v>
      </c>
      <c r="P945" s="38">
        <v>3</v>
      </c>
      <c r="Q945" s="38">
        <v>4</v>
      </c>
      <c r="R945" s="38">
        <v>5</v>
      </c>
      <c r="S945" s="38">
        <v>6</v>
      </c>
      <c r="T945" s="38">
        <v>7</v>
      </c>
      <c r="U945" s="39">
        <v>8</v>
      </c>
    </row>
    <row r="946" spans="14:21" x14ac:dyDescent="0.25">
      <c r="N946" s="37">
        <v>1</v>
      </c>
      <c r="O946" s="38">
        <v>2</v>
      </c>
      <c r="P946" s="38">
        <v>3</v>
      </c>
      <c r="Q946" s="38">
        <v>4</v>
      </c>
      <c r="R946" s="38">
        <v>5</v>
      </c>
      <c r="S946" s="38">
        <v>6</v>
      </c>
      <c r="T946" s="38">
        <v>7</v>
      </c>
      <c r="U946" s="39">
        <v>8</v>
      </c>
    </row>
    <row r="947" spans="14:21" x14ac:dyDescent="0.25">
      <c r="N947" s="37">
        <v>1</v>
      </c>
      <c r="O947" s="38">
        <v>2</v>
      </c>
      <c r="P947" s="38">
        <v>3</v>
      </c>
      <c r="Q947" s="38">
        <v>4</v>
      </c>
      <c r="R947" s="38">
        <v>5</v>
      </c>
      <c r="S947" s="38">
        <v>6</v>
      </c>
      <c r="T947" s="38">
        <v>7</v>
      </c>
      <c r="U947" s="39">
        <v>8</v>
      </c>
    </row>
    <row r="948" spans="14:21" x14ac:dyDescent="0.25">
      <c r="N948" s="37">
        <v>1</v>
      </c>
      <c r="O948" s="38">
        <v>2</v>
      </c>
      <c r="P948" s="38">
        <v>3</v>
      </c>
      <c r="Q948" s="38">
        <v>4</v>
      </c>
      <c r="R948" s="38">
        <v>5</v>
      </c>
      <c r="S948" s="38">
        <v>6</v>
      </c>
      <c r="T948" s="38">
        <v>7</v>
      </c>
      <c r="U948" s="39">
        <v>8</v>
      </c>
    </row>
    <row r="949" spans="14:21" x14ac:dyDescent="0.25">
      <c r="N949" s="37">
        <v>1</v>
      </c>
      <c r="O949" s="38">
        <v>2</v>
      </c>
      <c r="P949" s="38">
        <v>3</v>
      </c>
      <c r="Q949" s="38">
        <v>4</v>
      </c>
      <c r="R949" s="38">
        <v>5</v>
      </c>
      <c r="S949" s="38">
        <v>6</v>
      </c>
      <c r="T949" s="38">
        <v>7</v>
      </c>
      <c r="U949" s="39">
        <v>8</v>
      </c>
    </row>
    <row r="950" spans="14:21" x14ac:dyDescent="0.25">
      <c r="N950" s="37">
        <v>1</v>
      </c>
      <c r="O950" s="38">
        <v>2</v>
      </c>
      <c r="P950" s="38">
        <v>3</v>
      </c>
      <c r="Q950" s="38">
        <v>4</v>
      </c>
      <c r="R950" s="38">
        <v>5</v>
      </c>
      <c r="S950" s="38">
        <v>6</v>
      </c>
      <c r="T950" s="38">
        <v>7</v>
      </c>
      <c r="U950" s="39">
        <v>8</v>
      </c>
    </row>
    <row r="951" spans="14:21" x14ac:dyDescent="0.25">
      <c r="N951" s="37">
        <v>1</v>
      </c>
      <c r="O951" s="38">
        <v>2</v>
      </c>
      <c r="P951" s="38">
        <v>3</v>
      </c>
      <c r="Q951" s="38">
        <v>4</v>
      </c>
      <c r="R951" s="38">
        <v>5</v>
      </c>
      <c r="S951" s="38">
        <v>6</v>
      </c>
      <c r="T951" s="38">
        <v>7</v>
      </c>
      <c r="U951" s="39">
        <v>8</v>
      </c>
    </row>
    <row r="952" spans="14:21" x14ac:dyDescent="0.25">
      <c r="N952" s="37">
        <v>1</v>
      </c>
      <c r="O952" s="38">
        <v>2</v>
      </c>
      <c r="P952" s="38">
        <v>3</v>
      </c>
      <c r="Q952" s="38">
        <v>4</v>
      </c>
      <c r="R952" s="38">
        <v>5</v>
      </c>
      <c r="S952" s="38">
        <v>6</v>
      </c>
      <c r="T952" s="38">
        <v>7</v>
      </c>
      <c r="U952" s="39">
        <v>8</v>
      </c>
    </row>
    <row r="953" spans="14:21" x14ac:dyDescent="0.25">
      <c r="N953" s="37">
        <v>1</v>
      </c>
      <c r="O953" s="38">
        <v>2</v>
      </c>
      <c r="P953" s="38">
        <v>3</v>
      </c>
      <c r="Q953" s="38">
        <v>4</v>
      </c>
      <c r="R953" s="38">
        <v>5</v>
      </c>
      <c r="S953" s="38">
        <v>6</v>
      </c>
      <c r="T953" s="38">
        <v>7</v>
      </c>
      <c r="U953" s="39">
        <v>8</v>
      </c>
    </row>
    <row r="954" spans="14:21" x14ac:dyDescent="0.25">
      <c r="N954" s="37">
        <v>1</v>
      </c>
      <c r="O954" s="38">
        <v>2</v>
      </c>
      <c r="P954" s="38">
        <v>3</v>
      </c>
      <c r="Q954" s="38">
        <v>4</v>
      </c>
      <c r="R954" s="38">
        <v>5</v>
      </c>
      <c r="S954" s="38">
        <v>6</v>
      </c>
      <c r="T954" s="38">
        <v>7</v>
      </c>
      <c r="U954" s="39">
        <v>8</v>
      </c>
    </row>
    <row r="955" spans="14:21" x14ac:dyDescent="0.25">
      <c r="N955" s="37">
        <v>1</v>
      </c>
      <c r="O955" s="38">
        <v>2</v>
      </c>
      <c r="P955" s="38">
        <v>3</v>
      </c>
      <c r="Q955" s="38">
        <v>4</v>
      </c>
      <c r="R955" s="38">
        <v>5</v>
      </c>
      <c r="S955" s="38">
        <v>6</v>
      </c>
      <c r="T955" s="38">
        <v>7</v>
      </c>
      <c r="U955" s="39">
        <v>8</v>
      </c>
    </row>
    <row r="956" spans="14:21" x14ac:dyDescent="0.25">
      <c r="N956" s="37">
        <v>1</v>
      </c>
      <c r="O956" s="38">
        <v>2</v>
      </c>
      <c r="P956" s="38">
        <v>3</v>
      </c>
      <c r="Q956" s="38">
        <v>4</v>
      </c>
      <c r="R956" s="38">
        <v>5</v>
      </c>
      <c r="S956" s="38">
        <v>6</v>
      </c>
      <c r="T956" s="38">
        <v>7</v>
      </c>
      <c r="U956" s="39">
        <v>8</v>
      </c>
    </row>
    <row r="957" spans="14:21" x14ac:dyDescent="0.25">
      <c r="N957" s="37">
        <v>1</v>
      </c>
      <c r="O957" s="38">
        <v>2</v>
      </c>
      <c r="P957" s="38">
        <v>3</v>
      </c>
      <c r="Q957" s="38">
        <v>4</v>
      </c>
      <c r="R957" s="38">
        <v>5</v>
      </c>
      <c r="S957" s="38">
        <v>6</v>
      </c>
      <c r="T957" s="38">
        <v>7</v>
      </c>
      <c r="U957" s="39">
        <v>8</v>
      </c>
    </row>
    <row r="958" spans="14:21" x14ac:dyDescent="0.25">
      <c r="N958" s="37">
        <v>1</v>
      </c>
      <c r="O958" s="38">
        <v>2</v>
      </c>
      <c r="P958" s="38">
        <v>3</v>
      </c>
      <c r="Q958" s="38">
        <v>4</v>
      </c>
      <c r="R958" s="38">
        <v>5</v>
      </c>
      <c r="S958" s="38">
        <v>6</v>
      </c>
      <c r="T958" s="38">
        <v>7</v>
      </c>
      <c r="U958" s="39">
        <v>8</v>
      </c>
    </row>
    <row r="959" spans="14:21" x14ac:dyDescent="0.25">
      <c r="N959" s="37">
        <v>1</v>
      </c>
      <c r="O959" s="38">
        <v>2</v>
      </c>
      <c r="P959" s="38">
        <v>3</v>
      </c>
      <c r="Q959" s="38">
        <v>4</v>
      </c>
      <c r="R959" s="38">
        <v>5</v>
      </c>
      <c r="S959" s="38">
        <v>6</v>
      </c>
      <c r="T959" s="38">
        <v>7</v>
      </c>
      <c r="U959" s="39">
        <v>8</v>
      </c>
    </row>
    <row r="960" spans="14:21" x14ac:dyDescent="0.25">
      <c r="N960" s="37">
        <v>1</v>
      </c>
      <c r="O960" s="38">
        <v>2</v>
      </c>
      <c r="P960" s="38">
        <v>3</v>
      </c>
      <c r="Q960" s="38">
        <v>4</v>
      </c>
      <c r="R960" s="38">
        <v>5</v>
      </c>
      <c r="S960" s="38">
        <v>6</v>
      </c>
      <c r="T960" s="38">
        <v>7</v>
      </c>
      <c r="U960" s="39">
        <v>8</v>
      </c>
    </row>
    <row r="961" spans="14:21" x14ac:dyDescent="0.25">
      <c r="N961" s="37">
        <v>1</v>
      </c>
      <c r="O961" s="38">
        <v>2</v>
      </c>
      <c r="P961" s="38">
        <v>3</v>
      </c>
      <c r="Q961" s="38">
        <v>4</v>
      </c>
      <c r="R961" s="38">
        <v>5</v>
      </c>
      <c r="S961" s="38">
        <v>6</v>
      </c>
      <c r="T961" s="38">
        <v>7</v>
      </c>
      <c r="U961" s="39">
        <v>8</v>
      </c>
    </row>
    <row r="962" spans="14:21" x14ac:dyDescent="0.25">
      <c r="N962" s="37">
        <v>1</v>
      </c>
      <c r="O962" s="38">
        <v>2</v>
      </c>
      <c r="P962" s="38">
        <v>3</v>
      </c>
      <c r="Q962" s="38">
        <v>4</v>
      </c>
      <c r="R962" s="38">
        <v>5</v>
      </c>
      <c r="S962" s="38">
        <v>6</v>
      </c>
      <c r="T962" s="38">
        <v>7</v>
      </c>
      <c r="U962" s="39">
        <v>8</v>
      </c>
    </row>
    <row r="963" spans="14:21" x14ac:dyDescent="0.25">
      <c r="N963" s="37">
        <v>1</v>
      </c>
      <c r="O963" s="38">
        <v>2</v>
      </c>
      <c r="P963" s="38">
        <v>3</v>
      </c>
      <c r="Q963" s="38">
        <v>4</v>
      </c>
      <c r="R963" s="38">
        <v>5</v>
      </c>
      <c r="S963" s="38">
        <v>6</v>
      </c>
      <c r="T963" s="38">
        <v>7</v>
      </c>
      <c r="U963" s="39">
        <v>8</v>
      </c>
    </row>
    <row r="964" spans="14:21" x14ac:dyDescent="0.25">
      <c r="N964" s="37">
        <v>1</v>
      </c>
      <c r="O964" s="38">
        <v>2</v>
      </c>
      <c r="P964" s="38">
        <v>3</v>
      </c>
      <c r="Q964" s="38">
        <v>4</v>
      </c>
      <c r="R964" s="38">
        <v>5</v>
      </c>
      <c r="S964" s="38">
        <v>6</v>
      </c>
      <c r="T964" s="38">
        <v>7</v>
      </c>
      <c r="U964" s="39">
        <v>8</v>
      </c>
    </row>
    <row r="965" spans="14:21" x14ac:dyDescent="0.25">
      <c r="N965" s="37">
        <v>1</v>
      </c>
      <c r="O965" s="38">
        <v>2</v>
      </c>
      <c r="P965" s="38">
        <v>3</v>
      </c>
      <c r="Q965" s="38">
        <v>4</v>
      </c>
      <c r="R965" s="38">
        <v>5</v>
      </c>
      <c r="S965" s="38">
        <v>6</v>
      </c>
      <c r="T965" s="38">
        <v>7</v>
      </c>
      <c r="U965" s="39">
        <v>8</v>
      </c>
    </row>
    <row r="966" spans="14:21" x14ac:dyDescent="0.25">
      <c r="N966" s="37">
        <v>1</v>
      </c>
      <c r="O966" s="38">
        <v>2</v>
      </c>
      <c r="P966" s="38">
        <v>3</v>
      </c>
      <c r="Q966" s="38">
        <v>4</v>
      </c>
      <c r="R966" s="38">
        <v>5</v>
      </c>
      <c r="S966" s="38">
        <v>6</v>
      </c>
      <c r="T966" s="38">
        <v>7</v>
      </c>
      <c r="U966" s="39">
        <v>8</v>
      </c>
    </row>
    <row r="967" spans="14:21" x14ac:dyDescent="0.25">
      <c r="N967" s="37">
        <v>1</v>
      </c>
      <c r="O967" s="38">
        <v>2</v>
      </c>
      <c r="P967" s="38">
        <v>3</v>
      </c>
      <c r="Q967" s="38">
        <v>4</v>
      </c>
      <c r="R967" s="38">
        <v>5</v>
      </c>
      <c r="S967" s="38">
        <v>6</v>
      </c>
      <c r="T967" s="38">
        <v>7</v>
      </c>
      <c r="U967" s="39">
        <v>8</v>
      </c>
    </row>
    <row r="968" spans="14:21" x14ac:dyDescent="0.25">
      <c r="N968" s="37">
        <v>1</v>
      </c>
      <c r="O968" s="38">
        <v>2</v>
      </c>
      <c r="P968" s="38">
        <v>3</v>
      </c>
      <c r="Q968" s="38">
        <v>4</v>
      </c>
      <c r="R968" s="38">
        <v>5</v>
      </c>
      <c r="S968" s="38">
        <v>6</v>
      </c>
      <c r="T968" s="38">
        <v>7</v>
      </c>
      <c r="U968" s="39">
        <v>8</v>
      </c>
    </row>
    <row r="969" spans="14:21" x14ac:dyDescent="0.25">
      <c r="N969" s="37">
        <v>1</v>
      </c>
      <c r="O969" s="38">
        <v>2</v>
      </c>
      <c r="P969" s="38">
        <v>3</v>
      </c>
      <c r="Q969" s="38">
        <v>4</v>
      </c>
      <c r="R969" s="38">
        <v>5</v>
      </c>
      <c r="S969" s="38">
        <v>6</v>
      </c>
      <c r="T969" s="38">
        <v>7</v>
      </c>
      <c r="U969" s="39">
        <v>8</v>
      </c>
    </row>
    <row r="970" spans="14:21" x14ac:dyDescent="0.25">
      <c r="N970" s="37">
        <v>1</v>
      </c>
      <c r="O970" s="38">
        <v>2</v>
      </c>
      <c r="P970" s="38">
        <v>3</v>
      </c>
      <c r="Q970" s="38">
        <v>4</v>
      </c>
      <c r="R970" s="38">
        <v>5</v>
      </c>
      <c r="S970" s="38">
        <v>6</v>
      </c>
      <c r="T970" s="38">
        <v>7</v>
      </c>
      <c r="U970" s="39">
        <v>8</v>
      </c>
    </row>
    <row r="971" spans="14:21" x14ac:dyDescent="0.25">
      <c r="N971" s="37">
        <v>1</v>
      </c>
      <c r="O971" s="38">
        <v>2</v>
      </c>
      <c r="P971" s="38">
        <v>3</v>
      </c>
      <c r="Q971" s="38">
        <v>4</v>
      </c>
      <c r="R971" s="38">
        <v>5</v>
      </c>
      <c r="S971" s="38">
        <v>6</v>
      </c>
      <c r="T971" s="38">
        <v>7</v>
      </c>
      <c r="U971" s="39">
        <v>8</v>
      </c>
    </row>
    <row r="972" spans="14:21" x14ac:dyDescent="0.25">
      <c r="N972" s="37">
        <v>1</v>
      </c>
      <c r="O972" s="38">
        <v>2</v>
      </c>
      <c r="P972" s="38">
        <v>3</v>
      </c>
      <c r="Q972" s="38">
        <v>4</v>
      </c>
      <c r="R972" s="38">
        <v>5</v>
      </c>
      <c r="S972" s="38">
        <v>6</v>
      </c>
      <c r="T972" s="38">
        <v>7</v>
      </c>
      <c r="U972" s="39">
        <v>8</v>
      </c>
    </row>
    <row r="973" spans="14:21" x14ac:dyDescent="0.25">
      <c r="N973" s="37">
        <v>1</v>
      </c>
      <c r="O973" s="38">
        <v>2</v>
      </c>
      <c r="P973" s="38">
        <v>3</v>
      </c>
      <c r="Q973" s="38">
        <v>4</v>
      </c>
      <c r="R973" s="38">
        <v>5</v>
      </c>
      <c r="S973" s="38">
        <v>6</v>
      </c>
      <c r="T973" s="38">
        <v>7</v>
      </c>
      <c r="U973" s="39">
        <v>8</v>
      </c>
    </row>
    <row r="974" spans="14:21" x14ac:dyDescent="0.25">
      <c r="N974" s="37">
        <v>1</v>
      </c>
      <c r="O974" s="38">
        <v>2</v>
      </c>
      <c r="P974" s="38">
        <v>3</v>
      </c>
      <c r="Q974" s="38">
        <v>4</v>
      </c>
      <c r="R974" s="38">
        <v>5</v>
      </c>
      <c r="S974" s="38">
        <v>6</v>
      </c>
      <c r="T974" s="38">
        <v>7</v>
      </c>
      <c r="U974" s="39">
        <v>8</v>
      </c>
    </row>
    <row r="975" spans="14:21" x14ac:dyDescent="0.25">
      <c r="N975" s="37">
        <v>1</v>
      </c>
      <c r="O975" s="38">
        <v>2</v>
      </c>
      <c r="P975" s="38">
        <v>3</v>
      </c>
      <c r="Q975" s="38">
        <v>4</v>
      </c>
      <c r="R975" s="38">
        <v>5</v>
      </c>
      <c r="S975" s="38">
        <v>6</v>
      </c>
      <c r="T975" s="38">
        <v>7</v>
      </c>
      <c r="U975" s="39">
        <v>8</v>
      </c>
    </row>
    <row r="976" spans="14:21" x14ac:dyDescent="0.25">
      <c r="N976" s="37">
        <v>1</v>
      </c>
      <c r="O976" s="38">
        <v>2</v>
      </c>
      <c r="P976" s="38">
        <v>3</v>
      </c>
      <c r="Q976" s="38">
        <v>4</v>
      </c>
      <c r="R976" s="38">
        <v>5</v>
      </c>
      <c r="S976" s="38">
        <v>6</v>
      </c>
      <c r="T976" s="38">
        <v>7</v>
      </c>
      <c r="U976" s="39">
        <v>8</v>
      </c>
    </row>
    <row r="977" spans="14:21" x14ac:dyDescent="0.25">
      <c r="N977" s="37">
        <v>1</v>
      </c>
      <c r="O977" s="38">
        <v>2</v>
      </c>
      <c r="P977" s="38">
        <v>3</v>
      </c>
      <c r="Q977" s="38">
        <v>4</v>
      </c>
      <c r="R977" s="38">
        <v>5</v>
      </c>
      <c r="S977" s="38">
        <v>6</v>
      </c>
      <c r="T977" s="38">
        <v>7</v>
      </c>
      <c r="U977" s="39">
        <v>8</v>
      </c>
    </row>
    <row r="978" spans="14:21" x14ac:dyDescent="0.25">
      <c r="N978" s="37">
        <v>1</v>
      </c>
      <c r="O978" s="38">
        <v>2</v>
      </c>
      <c r="P978" s="38">
        <v>3</v>
      </c>
      <c r="Q978" s="38">
        <v>4</v>
      </c>
      <c r="R978" s="38">
        <v>5</v>
      </c>
      <c r="S978" s="38">
        <v>6</v>
      </c>
      <c r="T978" s="38">
        <v>7</v>
      </c>
      <c r="U978" s="39">
        <v>8</v>
      </c>
    </row>
    <row r="979" spans="14:21" x14ac:dyDescent="0.25">
      <c r="N979" s="37">
        <v>1</v>
      </c>
      <c r="O979" s="38">
        <v>2</v>
      </c>
      <c r="P979" s="38">
        <v>3</v>
      </c>
      <c r="Q979" s="38">
        <v>4</v>
      </c>
      <c r="R979" s="38">
        <v>5</v>
      </c>
      <c r="S979" s="38">
        <v>6</v>
      </c>
      <c r="T979" s="38">
        <v>7</v>
      </c>
      <c r="U979" s="39">
        <v>8</v>
      </c>
    </row>
    <row r="980" spans="14:21" x14ac:dyDescent="0.25">
      <c r="N980" s="37">
        <v>1</v>
      </c>
      <c r="O980" s="38">
        <v>2</v>
      </c>
      <c r="P980" s="38">
        <v>3</v>
      </c>
      <c r="Q980" s="38">
        <v>4</v>
      </c>
      <c r="R980" s="38">
        <v>5</v>
      </c>
      <c r="S980" s="38">
        <v>6</v>
      </c>
      <c r="T980" s="38">
        <v>7</v>
      </c>
      <c r="U980" s="39">
        <v>8</v>
      </c>
    </row>
    <row r="981" spans="14:21" x14ac:dyDescent="0.25">
      <c r="N981" s="37">
        <v>1</v>
      </c>
      <c r="O981" s="38">
        <v>2</v>
      </c>
      <c r="P981" s="38">
        <v>3</v>
      </c>
      <c r="Q981" s="38">
        <v>4</v>
      </c>
      <c r="R981" s="38">
        <v>5</v>
      </c>
      <c r="S981" s="38">
        <v>6</v>
      </c>
      <c r="T981" s="38">
        <v>7</v>
      </c>
      <c r="U981" s="39">
        <v>8</v>
      </c>
    </row>
    <row r="982" spans="14:21" x14ac:dyDescent="0.25">
      <c r="N982" s="37">
        <v>1</v>
      </c>
      <c r="O982" s="38">
        <v>2</v>
      </c>
      <c r="P982" s="38">
        <v>3</v>
      </c>
      <c r="Q982" s="38">
        <v>4</v>
      </c>
      <c r="R982" s="38">
        <v>5</v>
      </c>
      <c r="S982" s="38">
        <v>6</v>
      </c>
      <c r="T982" s="38">
        <v>7</v>
      </c>
      <c r="U982" s="39">
        <v>8</v>
      </c>
    </row>
    <row r="983" spans="14:21" x14ac:dyDescent="0.25">
      <c r="N983" s="37">
        <v>1</v>
      </c>
      <c r="O983" s="38">
        <v>2</v>
      </c>
      <c r="P983" s="38">
        <v>3</v>
      </c>
      <c r="Q983" s="38">
        <v>4</v>
      </c>
      <c r="R983" s="38">
        <v>5</v>
      </c>
      <c r="S983" s="38">
        <v>6</v>
      </c>
      <c r="T983" s="38">
        <v>7</v>
      </c>
      <c r="U983" s="39">
        <v>8</v>
      </c>
    </row>
    <row r="984" spans="14:21" x14ac:dyDescent="0.25">
      <c r="N984" s="37">
        <v>1</v>
      </c>
      <c r="O984" s="38">
        <v>2</v>
      </c>
      <c r="P984" s="38">
        <v>3</v>
      </c>
      <c r="Q984" s="38">
        <v>4</v>
      </c>
      <c r="R984" s="38">
        <v>5</v>
      </c>
      <c r="S984" s="38">
        <v>6</v>
      </c>
      <c r="T984" s="38">
        <v>7</v>
      </c>
      <c r="U984" s="39">
        <v>8</v>
      </c>
    </row>
    <row r="985" spans="14:21" x14ac:dyDescent="0.25">
      <c r="N985" s="37">
        <v>1</v>
      </c>
      <c r="O985" s="38">
        <v>2</v>
      </c>
      <c r="P985" s="38">
        <v>3</v>
      </c>
      <c r="Q985" s="38">
        <v>4</v>
      </c>
      <c r="R985" s="38">
        <v>5</v>
      </c>
      <c r="S985" s="38">
        <v>6</v>
      </c>
      <c r="T985" s="38">
        <v>7</v>
      </c>
      <c r="U985" s="39">
        <v>8</v>
      </c>
    </row>
    <row r="986" spans="14:21" x14ac:dyDescent="0.25">
      <c r="N986" s="37">
        <v>1</v>
      </c>
      <c r="O986" s="38">
        <v>2</v>
      </c>
      <c r="P986" s="38">
        <v>3</v>
      </c>
      <c r="Q986" s="38">
        <v>4</v>
      </c>
      <c r="R986" s="38">
        <v>5</v>
      </c>
      <c r="S986" s="38">
        <v>6</v>
      </c>
      <c r="T986" s="38">
        <v>7</v>
      </c>
      <c r="U986" s="39">
        <v>8</v>
      </c>
    </row>
    <row r="987" spans="14:21" x14ac:dyDescent="0.25">
      <c r="N987" s="37">
        <v>1</v>
      </c>
      <c r="O987" s="38">
        <v>2</v>
      </c>
      <c r="P987" s="38">
        <v>3</v>
      </c>
      <c r="Q987" s="38">
        <v>4</v>
      </c>
      <c r="R987" s="38">
        <v>5</v>
      </c>
      <c r="S987" s="38">
        <v>6</v>
      </c>
      <c r="T987" s="38">
        <v>7</v>
      </c>
      <c r="U987" s="39">
        <v>8</v>
      </c>
    </row>
    <row r="988" spans="14:21" x14ac:dyDescent="0.25">
      <c r="N988" s="37">
        <v>1</v>
      </c>
      <c r="O988" s="38">
        <v>2</v>
      </c>
      <c r="P988" s="38">
        <v>3</v>
      </c>
      <c r="Q988" s="38">
        <v>4</v>
      </c>
      <c r="R988" s="38">
        <v>5</v>
      </c>
      <c r="S988" s="38">
        <v>6</v>
      </c>
      <c r="T988" s="38">
        <v>7</v>
      </c>
      <c r="U988" s="39">
        <v>8</v>
      </c>
    </row>
    <row r="989" spans="14:21" x14ac:dyDescent="0.25">
      <c r="N989" s="37">
        <v>1</v>
      </c>
      <c r="O989" s="38">
        <v>2</v>
      </c>
      <c r="P989" s="38">
        <v>3</v>
      </c>
      <c r="Q989" s="38">
        <v>4</v>
      </c>
      <c r="R989" s="38">
        <v>5</v>
      </c>
      <c r="S989" s="38">
        <v>6</v>
      </c>
      <c r="T989" s="38">
        <v>7</v>
      </c>
      <c r="U989" s="39">
        <v>8</v>
      </c>
    </row>
    <row r="990" spans="14:21" x14ac:dyDescent="0.25">
      <c r="N990" s="37">
        <v>1</v>
      </c>
      <c r="O990" s="38">
        <v>2</v>
      </c>
      <c r="P990" s="38">
        <v>3</v>
      </c>
      <c r="Q990" s="38">
        <v>4</v>
      </c>
      <c r="R990" s="38">
        <v>5</v>
      </c>
      <c r="S990" s="38">
        <v>6</v>
      </c>
      <c r="T990" s="38">
        <v>7</v>
      </c>
      <c r="U990" s="39">
        <v>8</v>
      </c>
    </row>
    <row r="991" spans="14:21" x14ac:dyDescent="0.25">
      <c r="N991" s="37">
        <v>1</v>
      </c>
      <c r="O991" s="38">
        <v>2</v>
      </c>
      <c r="P991" s="38">
        <v>3</v>
      </c>
      <c r="Q991" s="38">
        <v>4</v>
      </c>
      <c r="R991" s="38">
        <v>5</v>
      </c>
      <c r="S991" s="38">
        <v>6</v>
      </c>
      <c r="T991" s="38">
        <v>7</v>
      </c>
      <c r="U991" s="39">
        <v>8</v>
      </c>
    </row>
    <row r="992" spans="14:21" x14ac:dyDescent="0.25">
      <c r="N992" s="37">
        <v>1</v>
      </c>
      <c r="O992" s="38">
        <v>2</v>
      </c>
      <c r="P992" s="38">
        <v>3</v>
      </c>
      <c r="Q992" s="38">
        <v>4</v>
      </c>
      <c r="R992" s="38">
        <v>5</v>
      </c>
      <c r="S992" s="38">
        <v>6</v>
      </c>
      <c r="T992" s="38">
        <v>7</v>
      </c>
      <c r="U992" s="39">
        <v>8</v>
      </c>
    </row>
    <row r="993" spans="14:21" x14ac:dyDescent="0.25">
      <c r="N993" s="37">
        <v>1</v>
      </c>
      <c r="O993" s="38">
        <v>2</v>
      </c>
      <c r="P993" s="38">
        <v>3</v>
      </c>
      <c r="Q993" s="38">
        <v>4</v>
      </c>
      <c r="R993" s="38">
        <v>5</v>
      </c>
      <c r="S993" s="38">
        <v>6</v>
      </c>
      <c r="T993" s="38">
        <v>7</v>
      </c>
      <c r="U993" s="39">
        <v>8</v>
      </c>
    </row>
    <row r="994" spans="14:21" x14ac:dyDescent="0.25">
      <c r="N994" s="37">
        <v>1</v>
      </c>
      <c r="O994" s="38">
        <v>2</v>
      </c>
      <c r="P994" s="38">
        <v>3</v>
      </c>
      <c r="Q994" s="38">
        <v>4</v>
      </c>
      <c r="R994" s="38">
        <v>5</v>
      </c>
      <c r="S994" s="38">
        <v>6</v>
      </c>
      <c r="T994" s="38">
        <v>7</v>
      </c>
      <c r="U994" s="39">
        <v>8</v>
      </c>
    </row>
    <row r="995" spans="14:21" x14ac:dyDescent="0.25">
      <c r="N995" s="37">
        <v>1</v>
      </c>
      <c r="O995" s="38">
        <v>2</v>
      </c>
      <c r="P995" s="38">
        <v>3</v>
      </c>
      <c r="Q995" s="38">
        <v>4</v>
      </c>
      <c r="R995" s="38">
        <v>5</v>
      </c>
      <c r="S995" s="38">
        <v>6</v>
      </c>
      <c r="T995" s="38">
        <v>7</v>
      </c>
      <c r="U995" s="39">
        <v>8</v>
      </c>
    </row>
    <row r="996" spans="14:21" x14ac:dyDescent="0.25">
      <c r="N996" s="37">
        <v>1</v>
      </c>
      <c r="O996" s="38">
        <v>2</v>
      </c>
      <c r="P996" s="38">
        <v>3</v>
      </c>
      <c r="Q996" s="38">
        <v>4</v>
      </c>
      <c r="R996" s="38">
        <v>5</v>
      </c>
      <c r="S996" s="38">
        <v>6</v>
      </c>
      <c r="T996" s="38">
        <v>7</v>
      </c>
      <c r="U996" s="39">
        <v>8</v>
      </c>
    </row>
    <row r="997" spans="14:21" x14ac:dyDescent="0.25">
      <c r="N997" s="37">
        <v>1</v>
      </c>
      <c r="O997" s="38">
        <v>2</v>
      </c>
      <c r="P997" s="38">
        <v>3</v>
      </c>
      <c r="Q997" s="38">
        <v>4</v>
      </c>
      <c r="R997" s="38">
        <v>5</v>
      </c>
      <c r="S997" s="38">
        <v>6</v>
      </c>
      <c r="T997" s="38">
        <v>7</v>
      </c>
      <c r="U997" s="39">
        <v>8</v>
      </c>
    </row>
    <row r="998" spans="14:21" x14ac:dyDescent="0.25">
      <c r="N998" s="37">
        <v>1</v>
      </c>
      <c r="O998" s="38">
        <v>2</v>
      </c>
      <c r="P998" s="38">
        <v>3</v>
      </c>
      <c r="Q998" s="38">
        <v>4</v>
      </c>
      <c r="R998" s="38">
        <v>5</v>
      </c>
      <c r="S998" s="38">
        <v>6</v>
      </c>
      <c r="T998" s="38">
        <v>7</v>
      </c>
      <c r="U998" s="39">
        <v>8</v>
      </c>
    </row>
    <row r="999" spans="14:21" x14ac:dyDescent="0.25">
      <c r="N999" s="37">
        <v>1</v>
      </c>
      <c r="O999" s="38">
        <v>2</v>
      </c>
      <c r="P999" s="38">
        <v>3</v>
      </c>
      <c r="Q999" s="38">
        <v>4</v>
      </c>
      <c r="R999" s="38">
        <v>5</v>
      </c>
      <c r="S999" s="38">
        <v>6</v>
      </c>
      <c r="T999" s="38">
        <v>7</v>
      </c>
      <c r="U999" s="39">
        <v>8</v>
      </c>
    </row>
  </sheetData>
  <autoFilter ref="A1:AL999">
    <sortState ref="A2:AL999">
      <sortCondition ref="X1:X999"/>
    </sortState>
  </autoFilter>
  <conditionalFormatting sqref="N1:U1048576">
    <cfRule type="cellIs" dxfId="6" priority="6" operator="equal">
      <formula>"X"</formula>
    </cfRule>
  </conditionalFormatting>
  <conditionalFormatting sqref="K1:K1048576">
    <cfRule type="containsText" dxfId="5" priority="1" operator="containsText" text="4">
      <formula>NOT(ISERROR(SEARCH("4",K1)))</formula>
    </cfRule>
    <cfRule type="containsText" dxfId="4" priority="2" operator="containsText" text="3">
      <formula>NOT(ISERROR(SEARCH("3",K1)))</formula>
    </cfRule>
    <cfRule type="containsText" dxfId="3" priority="3" operator="containsText" text="2">
      <formula>NOT(ISERROR(SEARCH("2",K1)))</formula>
    </cfRule>
    <cfRule type="containsText" dxfId="2" priority="4" operator="containsText" text="1">
      <formula>NOT(ISERROR(SEARCH("1",K1)))</formula>
    </cfRule>
  </conditionalFormatting>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6F18A"/>
  </sheetPr>
  <dimension ref="A2:L104"/>
  <sheetViews>
    <sheetView topLeftCell="C1" workbookViewId="0">
      <selection activeCell="L5" sqref="L5:L41"/>
    </sheetView>
  </sheetViews>
  <sheetFormatPr defaultRowHeight="12.75" x14ac:dyDescent="0.2"/>
  <cols>
    <col min="1" max="1" width="9.140625" style="2"/>
    <col min="2" max="2" width="47.42578125" style="2" customWidth="1"/>
    <col min="3" max="16384" width="9.140625" style="2"/>
  </cols>
  <sheetData>
    <row r="2" spans="1:12" x14ac:dyDescent="0.2">
      <c r="A2" s="5" t="s">
        <v>28</v>
      </c>
      <c r="B2" s="5"/>
    </row>
    <row r="4" spans="1:12" x14ac:dyDescent="0.2">
      <c r="A4" s="6" t="s">
        <v>29</v>
      </c>
      <c r="B4" s="7" t="s">
        <v>30</v>
      </c>
      <c r="D4" s="4" t="s">
        <v>31</v>
      </c>
      <c r="H4" s="4" t="s">
        <v>32</v>
      </c>
    </row>
    <row r="5" spans="1:12" ht="15" customHeight="1" x14ac:dyDescent="0.2">
      <c r="A5" s="6" t="s">
        <v>33</v>
      </c>
      <c r="B5" s="7" t="s">
        <v>34</v>
      </c>
      <c r="D5" s="2" t="s">
        <v>35</v>
      </c>
      <c r="E5" s="2" t="s">
        <v>36</v>
      </c>
      <c r="H5" s="2" t="s">
        <v>37</v>
      </c>
      <c r="I5" s="2" t="s">
        <v>38</v>
      </c>
      <c r="K5" s="2" t="s">
        <v>706</v>
      </c>
      <c r="L5" s="2" t="s">
        <v>315</v>
      </c>
    </row>
    <row r="6" spans="1:12" ht="15" customHeight="1" x14ac:dyDescent="0.2">
      <c r="A6" s="6" t="s">
        <v>35</v>
      </c>
      <c r="B6" s="7" t="s">
        <v>39</v>
      </c>
      <c r="D6" s="2" t="s">
        <v>40</v>
      </c>
      <c r="E6" s="2" t="s">
        <v>41</v>
      </c>
      <c r="H6" s="2" t="s">
        <v>42</v>
      </c>
      <c r="I6" s="2" t="s">
        <v>43</v>
      </c>
      <c r="K6" s="2" t="s">
        <v>776</v>
      </c>
      <c r="L6" s="2" t="s">
        <v>315</v>
      </c>
    </row>
    <row r="7" spans="1:12" x14ac:dyDescent="0.2">
      <c r="A7" s="6" t="s">
        <v>44</v>
      </c>
      <c r="B7" s="7" t="s">
        <v>45</v>
      </c>
      <c r="D7" s="2" t="s">
        <v>46</v>
      </c>
      <c r="E7" s="2" t="s">
        <v>47</v>
      </c>
      <c r="H7" s="2" t="s">
        <v>48</v>
      </c>
      <c r="I7" s="2" t="s">
        <v>49</v>
      </c>
      <c r="K7" s="2" t="s">
        <v>147</v>
      </c>
      <c r="L7" s="2" t="s">
        <v>315</v>
      </c>
    </row>
    <row r="8" spans="1:12" x14ac:dyDescent="0.2">
      <c r="A8" s="6" t="s">
        <v>50</v>
      </c>
      <c r="B8" s="7" t="s">
        <v>51</v>
      </c>
      <c r="D8" s="2" t="s">
        <v>52</v>
      </c>
      <c r="E8" s="2" t="s">
        <v>53</v>
      </c>
      <c r="H8" s="2" t="s">
        <v>54</v>
      </c>
      <c r="I8" s="2" t="s">
        <v>55</v>
      </c>
      <c r="K8" s="2" t="s">
        <v>777</v>
      </c>
      <c r="L8" s="2" t="s">
        <v>777</v>
      </c>
    </row>
    <row r="9" spans="1:12" x14ac:dyDescent="0.2">
      <c r="A9" s="6" t="s">
        <v>56</v>
      </c>
      <c r="B9" s="7" t="s">
        <v>57</v>
      </c>
      <c r="D9" s="2" t="s">
        <v>318</v>
      </c>
      <c r="E9" s="2" t="s">
        <v>58</v>
      </c>
      <c r="H9" s="2" t="s">
        <v>59</v>
      </c>
      <c r="I9" s="2" t="s">
        <v>60</v>
      </c>
      <c r="K9" s="2" t="s">
        <v>778</v>
      </c>
      <c r="L9" s="2" t="s">
        <v>777</v>
      </c>
    </row>
    <row r="10" spans="1:12" x14ac:dyDescent="0.2">
      <c r="A10" s="6" t="s">
        <v>52</v>
      </c>
      <c r="B10" s="7" t="s">
        <v>61</v>
      </c>
      <c r="D10" s="2" t="s">
        <v>62</v>
      </c>
      <c r="E10" s="2" t="s">
        <v>63</v>
      </c>
      <c r="H10" s="2" t="s">
        <v>64</v>
      </c>
      <c r="I10" s="2" t="s">
        <v>65</v>
      </c>
      <c r="K10" s="2" t="s">
        <v>779</v>
      </c>
      <c r="L10" s="2" t="s">
        <v>777</v>
      </c>
    </row>
    <row r="11" spans="1:12" x14ac:dyDescent="0.2">
      <c r="A11" s="6" t="s">
        <v>66</v>
      </c>
      <c r="B11" s="7" t="s">
        <v>67</v>
      </c>
      <c r="D11" s="2" t="s">
        <v>68</v>
      </c>
      <c r="E11" s="2" t="s">
        <v>69</v>
      </c>
      <c r="H11" s="2" t="s">
        <v>70</v>
      </c>
      <c r="I11" s="2" t="s">
        <v>71</v>
      </c>
      <c r="K11" s="2" t="s">
        <v>702</v>
      </c>
      <c r="L11" s="2" t="s">
        <v>777</v>
      </c>
    </row>
    <row r="12" spans="1:12" x14ac:dyDescent="0.2">
      <c r="D12" s="2" t="s">
        <v>66</v>
      </c>
      <c r="E12" s="2" t="s">
        <v>72</v>
      </c>
      <c r="H12" s="2" t="s">
        <v>73</v>
      </c>
      <c r="I12" s="2" t="s">
        <v>74</v>
      </c>
      <c r="K12" s="2" t="s">
        <v>780</v>
      </c>
      <c r="L12" s="2" t="s">
        <v>777</v>
      </c>
    </row>
    <row r="13" spans="1:12" x14ac:dyDescent="0.2">
      <c r="A13" s="6">
        <v>0</v>
      </c>
      <c r="B13" s="7" t="s">
        <v>75</v>
      </c>
      <c r="D13" s="2" t="s">
        <v>44</v>
      </c>
      <c r="E13" s="2" t="s">
        <v>76</v>
      </c>
      <c r="H13" s="2" t="s">
        <v>77</v>
      </c>
      <c r="I13" s="2" t="s">
        <v>78</v>
      </c>
      <c r="K13" s="2" t="s">
        <v>781</v>
      </c>
      <c r="L13" s="2" t="s">
        <v>246</v>
      </c>
    </row>
    <row r="14" spans="1:12" x14ac:dyDescent="0.2">
      <c r="A14" s="6">
        <v>1</v>
      </c>
      <c r="B14" s="7" t="s">
        <v>79</v>
      </c>
      <c r="D14" s="2" t="s">
        <v>80</v>
      </c>
      <c r="E14" s="2" t="s">
        <v>81</v>
      </c>
      <c r="H14" s="2" t="s">
        <v>82</v>
      </c>
      <c r="I14" s="2" t="s">
        <v>83</v>
      </c>
      <c r="K14" s="2" t="s">
        <v>690</v>
      </c>
      <c r="L14" s="2" t="s">
        <v>246</v>
      </c>
    </row>
    <row r="15" spans="1:12" x14ac:dyDescent="0.2">
      <c r="A15" s="6">
        <v>2</v>
      </c>
      <c r="B15" s="7" t="s">
        <v>84</v>
      </c>
      <c r="D15" s="2" t="s">
        <v>85</v>
      </c>
      <c r="E15" s="2" t="s">
        <v>86</v>
      </c>
      <c r="H15" s="2" t="s">
        <v>87</v>
      </c>
      <c r="I15" s="2" t="s">
        <v>88</v>
      </c>
      <c r="K15" s="2" t="s">
        <v>162</v>
      </c>
      <c r="L15" s="2" t="s">
        <v>246</v>
      </c>
    </row>
    <row r="16" spans="1:12" x14ac:dyDescent="0.2">
      <c r="A16" s="6">
        <v>3</v>
      </c>
      <c r="B16" s="7" t="s">
        <v>89</v>
      </c>
      <c r="D16" s="2" t="s">
        <v>90</v>
      </c>
      <c r="E16" s="2" t="s">
        <v>90</v>
      </c>
      <c r="K16" s="2" t="s">
        <v>166</v>
      </c>
      <c r="L16" s="2" t="s">
        <v>246</v>
      </c>
    </row>
    <row r="17" spans="1:12" x14ac:dyDescent="0.2">
      <c r="A17" s="6">
        <v>4</v>
      </c>
      <c r="B17" s="7" t="s">
        <v>91</v>
      </c>
      <c r="D17" s="2" t="s">
        <v>92</v>
      </c>
      <c r="E17" s="2" t="s">
        <v>93</v>
      </c>
      <c r="K17" s="2" t="s">
        <v>164</v>
      </c>
      <c r="L17" s="2" t="s">
        <v>246</v>
      </c>
    </row>
    <row r="18" spans="1:12" ht="15" x14ac:dyDescent="0.25">
      <c r="D18" s="2" t="s">
        <v>94</v>
      </c>
      <c r="E18" s="2" t="s">
        <v>95</v>
      </c>
      <c r="H18" s="8" t="s">
        <v>96</v>
      </c>
      <c r="I18" s="8"/>
      <c r="K18" s="2" t="s">
        <v>782</v>
      </c>
      <c r="L18" s="2" t="s">
        <v>246</v>
      </c>
    </row>
    <row r="19" spans="1:12" x14ac:dyDescent="0.2">
      <c r="A19" s="6" t="s">
        <v>97</v>
      </c>
      <c r="B19" s="7" t="s">
        <v>98</v>
      </c>
      <c r="D19" s="2" t="s">
        <v>99</v>
      </c>
      <c r="E19" s="2" t="s">
        <v>100</v>
      </c>
      <c r="H19" s="2" t="s">
        <v>101</v>
      </c>
      <c r="I19" s="2" t="s">
        <v>102</v>
      </c>
      <c r="K19" s="2" t="s">
        <v>246</v>
      </c>
      <c r="L19" s="2" t="s">
        <v>246</v>
      </c>
    </row>
    <row r="20" spans="1:12" x14ac:dyDescent="0.2">
      <c r="A20" s="6" t="s">
        <v>103</v>
      </c>
      <c r="B20" s="7" t="s">
        <v>104</v>
      </c>
      <c r="H20" s="2" t="s">
        <v>105</v>
      </c>
      <c r="I20" s="2" t="s">
        <v>106</v>
      </c>
      <c r="K20" s="2" t="s">
        <v>263</v>
      </c>
      <c r="L20" s="2" t="s">
        <v>783</v>
      </c>
    </row>
    <row r="21" spans="1:12" x14ac:dyDescent="0.2">
      <c r="H21" s="2" t="s">
        <v>107</v>
      </c>
      <c r="I21" s="2" t="s">
        <v>108</v>
      </c>
      <c r="K21" s="2" t="s">
        <v>172</v>
      </c>
      <c r="L21" s="2" t="s">
        <v>784</v>
      </c>
    </row>
    <row r="22" spans="1:12" x14ac:dyDescent="0.2">
      <c r="B22" s="4" t="s">
        <v>109</v>
      </c>
      <c r="H22" s="2" t="s">
        <v>110</v>
      </c>
      <c r="I22" s="2" t="s">
        <v>111</v>
      </c>
      <c r="K22" s="2" t="s">
        <v>174</v>
      </c>
      <c r="L22" s="2" t="s">
        <v>784</v>
      </c>
    </row>
    <row r="23" spans="1:12" ht="15" x14ac:dyDescent="0.2">
      <c r="B23" s="9" t="s">
        <v>112</v>
      </c>
      <c r="H23" s="2" t="s">
        <v>113</v>
      </c>
      <c r="I23" s="2" t="s">
        <v>114</v>
      </c>
      <c r="K23" s="2" t="s">
        <v>176</v>
      </c>
      <c r="L23" s="2" t="s">
        <v>784</v>
      </c>
    </row>
    <row r="24" spans="1:12" ht="15" x14ac:dyDescent="0.2">
      <c r="B24" s="9" t="s">
        <v>115</v>
      </c>
      <c r="H24" s="2" t="s">
        <v>116</v>
      </c>
      <c r="I24" s="2" t="s">
        <v>117</v>
      </c>
      <c r="K24" s="2" t="s">
        <v>179</v>
      </c>
      <c r="L24" s="2" t="s">
        <v>784</v>
      </c>
    </row>
    <row r="25" spans="1:12" ht="15" x14ac:dyDescent="0.2">
      <c r="B25" s="9"/>
      <c r="H25" s="2" t="s">
        <v>118</v>
      </c>
      <c r="I25" s="2" t="s">
        <v>119</v>
      </c>
      <c r="K25" s="2" t="s">
        <v>180</v>
      </c>
      <c r="L25" s="2" t="s">
        <v>785</v>
      </c>
    </row>
    <row r="26" spans="1:12" x14ac:dyDescent="0.2">
      <c r="B26" s="4" t="s">
        <v>120</v>
      </c>
      <c r="H26" s="2" t="s">
        <v>121</v>
      </c>
      <c r="I26" s="2" t="s">
        <v>122</v>
      </c>
      <c r="K26" s="2" t="s">
        <v>182</v>
      </c>
      <c r="L26" s="2" t="s">
        <v>455</v>
      </c>
    </row>
    <row r="27" spans="1:12" ht="15" x14ac:dyDescent="0.2">
      <c r="B27" s="9" t="s">
        <v>123</v>
      </c>
      <c r="H27" s="2" t="s">
        <v>124</v>
      </c>
      <c r="I27" s="2" t="s">
        <v>125</v>
      </c>
      <c r="K27" s="2" t="s">
        <v>454</v>
      </c>
      <c r="L27" s="2" t="s">
        <v>786</v>
      </c>
    </row>
    <row r="28" spans="1:12" ht="15" x14ac:dyDescent="0.2">
      <c r="B28" s="9" t="s">
        <v>126</v>
      </c>
      <c r="C28" s="9"/>
      <c r="F28" s="9"/>
      <c r="H28" s="2" t="s">
        <v>127</v>
      </c>
      <c r="I28" s="2" t="s">
        <v>128</v>
      </c>
      <c r="K28" s="2" t="s">
        <v>190</v>
      </c>
      <c r="L28" s="2" t="s">
        <v>786</v>
      </c>
    </row>
    <row r="29" spans="1:12" ht="15" x14ac:dyDescent="0.2">
      <c r="B29" s="9" t="s">
        <v>129</v>
      </c>
      <c r="C29" s="9"/>
      <c r="F29" s="9"/>
      <c r="H29" s="2" t="s">
        <v>130</v>
      </c>
      <c r="I29" s="2" t="s">
        <v>131</v>
      </c>
      <c r="K29" s="2" t="s">
        <v>192</v>
      </c>
      <c r="L29" s="2" t="s">
        <v>786</v>
      </c>
    </row>
    <row r="30" spans="1:12" ht="15" x14ac:dyDescent="0.2">
      <c r="D30" s="9"/>
      <c r="E30" s="9"/>
      <c r="H30" s="2" t="s">
        <v>132</v>
      </c>
      <c r="I30" s="2" t="s">
        <v>133</v>
      </c>
      <c r="K30" s="2" t="s">
        <v>196</v>
      </c>
      <c r="L30" s="2" t="s">
        <v>786</v>
      </c>
    </row>
    <row r="31" spans="1:12" ht="15" x14ac:dyDescent="0.2">
      <c r="D31" s="9"/>
      <c r="E31" s="9"/>
      <c r="H31" s="2" t="s">
        <v>134</v>
      </c>
      <c r="I31" s="2" t="s">
        <v>135</v>
      </c>
      <c r="K31" s="2" t="s">
        <v>496</v>
      </c>
      <c r="L31" s="2" t="s">
        <v>785</v>
      </c>
    </row>
    <row r="32" spans="1:12" ht="12.75" customHeight="1" x14ac:dyDescent="0.2">
      <c r="B32" s="4" t="s">
        <v>136</v>
      </c>
      <c r="H32" s="2" t="s">
        <v>137</v>
      </c>
      <c r="I32" s="2" t="s">
        <v>138</v>
      </c>
      <c r="K32" s="2" t="s">
        <v>456</v>
      </c>
      <c r="L32" s="2" t="s">
        <v>785</v>
      </c>
    </row>
    <row r="33" spans="1:12" ht="12.75" customHeight="1" x14ac:dyDescent="0.2">
      <c r="A33" s="2" t="s">
        <v>139</v>
      </c>
      <c r="B33" s="2" t="s">
        <v>140</v>
      </c>
      <c r="H33" s="2" t="s">
        <v>141</v>
      </c>
      <c r="I33" s="2" t="s">
        <v>142</v>
      </c>
      <c r="K33" s="2" t="s">
        <v>787</v>
      </c>
      <c r="L33" s="2" t="s">
        <v>785</v>
      </c>
    </row>
    <row r="34" spans="1:12" x14ac:dyDescent="0.2">
      <c r="A34" s="2" t="s">
        <v>143</v>
      </c>
      <c r="B34" s="2" t="s">
        <v>144</v>
      </c>
      <c r="H34" s="2" t="s">
        <v>145</v>
      </c>
      <c r="I34" s="2" t="s">
        <v>146</v>
      </c>
      <c r="K34" s="2" t="s">
        <v>788</v>
      </c>
      <c r="L34" s="2" t="s">
        <v>785</v>
      </c>
    </row>
    <row r="35" spans="1:12" x14ac:dyDescent="0.2">
      <c r="A35" s="2" t="s">
        <v>147</v>
      </c>
      <c r="B35" s="2" t="s">
        <v>148</v>
      </c>
      <c r="H35" s="2" t="s">
        <v>149</v>
      </c>
      <c r="I35" s="2" t="s">
        <v>150</v>
      </c>
      <c r="K35" s="2" t="s">
        <v>200</v>
      </c>
      <c r="L35" s="2" t="s">
        <v>455</v>
      </c>
    </row>
    <row r="36" spans="1:12" x14ac:dyDescent="0.2">
      <c r="A36" s="2" t="s">
        <v>151</v>
      </c>
      <c r="B36" s="2" t="s">
        <v>152</v>
      </c>
      <c r="H36" s="2" t="s">
        <v>153</v>
      </c>
      <c r="I36" s="2" t="s">
        <v>154</v>
      </c>
      <c r="K36" s="2" t="s">
        <v>455</v>
      </c>
      <c r="L36" s="2" t="s">
        <v>455</v>
      </c>
    </row>
    <row r="37" spans="1:12" x14ac:dyDescent="0.2">
      <c r="A37" s="2" t="s">
        <v>68</v>
      </c>
      <c r="B37" s="2" t="s">
        <v>155</v>
      </c>
      <c r="K37" s="2" t="s">
        <v>652</v>
      </c>
      <c r="L37" s="2" t="s">
        <v>64</v>
      </c>
    </row>
    <row r="38" spans="1:12" x14ac:dyDescent="0.2">
      <c r="A38" s="2" t="s">
        <v>156</v>
      </c>
      <c r="B38" s="2" t="s">
        <v>157</v>
      </c>
      <c r="K38" s="2" t="s">
        <v>651</v>
      </c>
      <c r="L38" s="2" t="s">
        <v>64</v>
      </c>
    </row>
    <row r="39" spans="1:12" x14ac:dyDescent="0.2">
      <c r="A39" s="2" t="s">
        <v>158</v>
      </c>
      <c r="B39" s="2" t="s">
        <v>159</v>
      </c>
      <c r="K39" s="2" t="s">
        <v>789</v>
      </c>
      <c r="L39" s="2" t="s">
        <v>64</v>
      </c>
    </row>
    <row r="40" spans="1:12" x14ac:dyDescent="0.2">
      <c r="A40" s="2" t="s">
        <v>160</v>
      </c>
      <c r="B40" s="2" t="s">
        <v>161</v>
      </c>
      <c r="K40" s="2" t="s">
        <v>56</v>
      </c>
      <c r="L40" s="2" t="s">
        <v>790</v>
      </c>
    </row>
    <row r="41" spans="1:12" x14ac:dyDescent="0.2">
      <c r="A41" s="2" t="s">
        <v>162</v>
      </c>
      <c r="B41" s="2" t="s">
        <v>163</v>
      </c>
      <c r="K41" s="2" t="s">
        <v>791</v>
      </c>
      <c r="L41" s="2" t="s">
        <v>46</v>
      </c>
    </row>
    <row r="42" spans="1:12" x14ac:dyDescent="0.2">
      <c r="A42" s="2" t="s">
        <v>164</v>
      </c>
      <c r="B42" s="2" t="s">
        <v>165</v>
      </c>
    </row>
    <row r="43" spans="1:12" x14ac:dyDescent="0.2">
      <c r="A43" s="2" t="s">
        <v>166</v>
      </c>
      <c r="B43" s="2" t="s">
        <v>167</v>
      </c>
    </row>
    <row r="44" spans="1:12" x14ac:dyDescent="0.2">
      <c r="A44" s="2" t="s">
        <v>168</v>
      </c>
      <c r="B44" s="2" t="s">
        <v>169</v>
      </c>
    </row>
    <row r="45" spans="1:12" x14ac:dyDescent="0.2">
      <c r="A45" s="2" t="s">
        <v>170</v>
      </c>
      <c r="B45" s="2" t="s">
        <v>171</v>
      </c>
    </row>
    <row r="46" spans="1:12" x14ac:dyDescent="0.2">
      <c r="A46" s="2" t="s">
        <v>172</v>
      </c>
      <c r="B46" s="2" t="s">
        <v>173</v>
      </c>
    </row>
    <row r="47" spans="1:12" x14ac:dyDescent="0.2">
      <c r="A47" s="2" t="s">
        <v>174</v>
      </c>
      <c r="B47" s="2" t="s">
        <v>175</v>
      </c>
    </row>
    <row r="48" spans="1:12" x14ac:dyDescent="0.2">
      <c r="A48" s="2" t="s">
        <v>176</v>
      </c>
      <c r="B48" s="2" t="s">
        <v>177</v>
      </c>
    </row>
    <row r="49" spans="1:2" x14ac:dyDescent="0.2">
      <c r="A49" s="2" t="s">
        <v>178</v>
      </c>
      <c r="B49" s="2" t="s">
        <v>179</v>
      </c>
    </row>
    <row r="50" spans="1:2" x14ac:dyDescent="0.2">
      <c r="A50" s="2" t="s">
        <v>180</v>
      </c>
      <c r="B50" s="2" t="s">
        <v>181</v>
      </c>
    </row>
    <row r="51" spans="1:2" x14ac:dyDescent="0.2">
      <c r="A51" s="2" t="s">
        <v>182</v>
      </c>
      <c r="B51" s="2" t="s">
        <v>183</v>
      </c>
    </row>
    <row r="52" spans="1:2" x14ac:dyDescent="0.2">
      <c r="A52" s="2" t="s">
        <v>184</v>
      </c>
      <c r="B52" s="2" t="s">
        <v>185</v>
      </c>
    </row>
    <row r="53" spans="1:2" x14ac:dyDescent="0.2">
      <c r="A53" s="2" t="s">
        <v>186</v>
      </c>
      <c r="B53" s="2" t="s">
        <v>187</v>
      </c>
    </row>
    <row r="54" spans="1:2" x14ac:dyDescent="0.2">
      <c r="A54" s="2" t="s">
        <v>188</v>
      </c>
      <c r="B54" s="2" t="s">
        <v>189</v>
      </c>
    </row>
    <row r="55" spans="1:2" x14ac:dyDescent="0.2">
      <c r="A55" s="2" t="s">
        <v>190</v>
      </c>
      <c r="B55" s="2" t="s">
        <v>191</v>
      </c>
    </row>
    <row r="56" spans="1:2" x14ac:dyDescent="0.2">
      <c r="A56" s="2" t="s">
        <v>192</v>
      </c>
      <c r="B56" s="2" t="s">
        <v>193</v>
      </c>
    </row>
    <row r="57" spans="1:2" x14ac:dyDescent="0.2">
      <c r="A57" s="2" t="s">
        <v>194</v>
      </c>
      <c r="B57" s="2" t="s">
        <v>195</v>
      </c>
    </row>
    <row r="58" spans="1:2" x14ac:dyDescent="0.2">
      <c r="A58" s="2" t="s">
        <v>196</v>
      </c>
      <c r="B58" s="2" t="s">
        <v>197</v>
      </c>
    </row>
    <row r="59" spans="1:2" x14ac:dyDescent="0.2">
      <c r="A59" s="2" t="s">
        <v>198</v>
      </c>
      <c r="B59" s="2" t="s">
        <v>199</v>
      </c>
    </row>
    <row r="60" spans="1:2" x14ac:dyDescent="0.2">
      <c r="A60" s="2" t="s">
        <v>200</v>
      </c>
      <c r="B60" s="2" t="s">
        <v>201</v>
      </c>
    </row>
    <row r="62" spans="1:2" x14ac:dyDescent="0.2">
      <c r="A62" s="2" t="s">
        <v>202</v>
      </c>
      <c r="B62" s="2" t="s">
        <v>203</v>
      </c>
    </row>
    <row r="63" spans="1:2" x14ac:dyDescent="0.2">
      <c r="A63" s="2" t="s">
        <v>204</v>
      </c>
      <c r="B63" s="2" t="s">
        <v>205</v>
      </c>
    </row>
    <row r="64" spans="1:2" x14ac:dyDescent="0.2">
      <c r="A64" s="2" t="s">
        <v>77</v>
      </c>
      <c r="B64" s="2" t="s">
        <v>206</v>
      </c>
    </row>
    <row r="65" spans="1:3" x14ac:dyDescent="0.2">
      <c r="A65" s="2" t="s">
        <v>207</v>
      </c>
      <c r="B65" s="2" t="s">
        <v>208</v>
      </c>
    </row>
    <row r="68" spans="1:3" ht="15" x14ac:dyDescent="0.25">
      <c r="A68" s="4" t="s">
        <v>209</v>
      </c>
      <c r="B68" s="4" t="s">
        <v>210</v>
      </c>
      <c r="C68" s="8"/>
    </row>
    <row r="69" spans="1:3" x14ac:dyDescent="0.2">
      <c r="A69" s="2" t="s">
        <v>29</v>
      </c>
      <c r="B69" s="2" t="s">
        <v>211</v>
      </c>
    </row>
    <row r="70" spans="1:3" x14ac:dyDescent="0.2">
      <c r="A70" s="2" t="s">
        <v>212</v>
      </c>
      <c r="B70" s="2" t="s">
        <v>213</v>
      </c>
    </row>
    <row r="71" spans="1:3" x14ac:dyDescent="0.2">
      <c r="A71" s="2" t="s">
        <v>37</v>
      </c>
      <c r="B71" s="2" t="s">
        <v>214</v>
      </c>
    </row>
    <row r="72" spans="1:3" x14ac:dyDescent="0.2">
      <c r="A72" s="2" t="s">
        <v>215</v>
      </c>
      <c r="B72" s="2" t="s">
        <v>216</v>
      </c>
    </row>
    <row r="73" spans="1:3" x14ac:dyDescent="0.2">
      <c r="A73" s="2" t="s">
        <v>44</v>
      </c>
      <c r="B73" s="2" t="s">
        <v>217</v>
      </c>
    </row>
    <row r="74" spans="1:3" x14ac:dyDescent="0.2">
      <c r="A74" s="2" t="s">
        <v>218</v>
      </c>
      <c r="B74" s="2" t="s">
        <v>219</v>
      </c>
    </row>
    <row r="75" spans="1:3" x14ac:dyDescent="0.2">
      <c r="A75" s="2" t="s">
        <v>220</v>
      </c>
      <c r="B75" s="2" t="s">
        <v>221</v>
      </c>
    </row>
    <row r="76" spans="1:3" x14ac:dyDescent="0.2">
      <c r="A76" s="2" t="s">
        <v>222</v>
      </c>
      <c r="B76" s="2" t="s">
        <v>223</v>
      </c>
    </row>
    <row r="77" spans="1:3" x14ac:dyDescent="0.2">
      <c r="A77" s="2" t="s">
        <v>224</v>
      </c>
      <c r="B77" s="2" t="s">
        <v>225</v>
      </c>
    </row>
    <row r="78" spans="1:3" x14ac:dyDescent="0.2">
      <c r="A78" s="2" t="s">
        <v>226</v>
      </c>
      <c r="B78" s="2" t="s">
        <v>227</v>
      </c>
    </row>
    <row r="79" spans="1:3" x14ac:dyDescent="0.2">
      <c r="A79" s="2" t="s">
        <v>228</v>
      </c>
      <c r="B79" s="2" t="s">
        <v>229</v>
      </c>
    </row>
    <row r="80" spans="1:3" x14ac:dyDescent="0.2">
      <c r="A80" s="2" t="s">
        <v>230</v>
      </c>
      <c r="B80" s="2" t="s">
        <v>231</v>
      </c>
    </row>
    <row r="81" spans="1:2" x14ac:dyDescent="0.2">
      <c r="A81" s="2" t="s">
        <v>232</v>
      </c>
      <c r="B81" s="2" t="s">
        <v>233</v>
      </c>
    </row>
    <row r="82" spans="1:2" x14ac:dyDescent="0.2">
      <c r="A82" s="2" t="s">
        <v>234</v>
      </c>
      <c r="B82" s="2" t="s">
        <v>235</v>
      </c>
    </row>
    <row r="83" spans="1:2" x14ac:dyDescent="0.2">
      <c r="A83" s="2" t="s">
        <v>236</v>
      </c>
      <c r="B83" s="2" t="s">
        <v>237</v>
      </c>
    </row>
    <row r="84" spans="1:2" x14ac:dyDescent="0.2">
      <c r="A84" s="2" t="s">
        <v>238</v>
      </c>
      <c r="B84" s="2" t="s">
        <v>173</v>
      </c>
    </row>
    <row r="85" spans="1:2" x14ac:dyDescent="0.2">
      <c r="A85" s="2" t="s">
        <v>239</v>
      </c>
      <c r="B85" s="2" t="s">
        <v>240</v>
      </c>
    </row>
    <row r="86" spans="1:2" x14ac:dyDescent="0.2">
      <c r="A86" s="2" t="s">
        <v>241</v>
      </c>
      <c r="B86" s="2" t="s">
        <v>242</v>
      </c>
    </row>
    <row r="87" spans="1:2" x14ac:dyDescent="0.2">
      <c r="A87" s="2" t="s">
        <v>243</v>
      </c>
      <c r="B87" s="2" t="s">
        <v>169</v>
      </c>
    </row>
    <row r="88" spans="1:2" x14ac:dyDescent="0.2">
      <c r="A88" s="2" t="s">
        <v>244</v>
      </c>
      <c r="B88" s="2" t="s">
        <v>245</v>
      </c>
    </row>
    <row r="89" spans="1:2" x14ac:dyDescent="0.2">
      <c r="A89" s="2" t="s">
        <v>246</v>
      </c>
      <c r="B89" s="2" t="s">
        <v>247</v>
      </c>
    </row>
    <row r="90" spans="1:2" x14ac:dyDescent="0.2">
      <c r="A90" s="2" t="s">
        <v>248</v>
      </c>
      <c r="B90" s="2" t="s">
        <v>249</v>
      </c>
    </row>
    <row r="91" spans="1:2" x14ac:dyDescent="0.2">
      <c r="A91" s="2" t="s">
        <v>250</v>
      </c>
      <c r="B91" s="2" t="s">
        <v>251</v>
      </c>
    </row>
    <row r="92" spans="1:2" x14ac:dyDescent="0.2">
      <c r="A92" s="2" t="s">
        <v>252</v>
      </c>
      <c r="B92" s="2" t="s">
        <v>253</v>
      </c>
    </row>
    <row r="93" spans="1:2" x14ac:dyDescent="0.2">
      <c r="A93" s="2" t="s">
        <v>254</v>
      </c>
      <c r="B93" s="2" t="s">
        <v>255</v>
      </c>
    </row>
    <row r="94" spans="1:2" x14ac:dyDescent="0.2">
      <c r="A94" s="2" t="s">
        <v>256</v>
      </c>
      <c r="B94" s="2" t="s">
        <v>257</v>
      </c>
    </row>
    <row r="95" spans="1:2" x14ac:dyDescent="0.2">
      <c r="A95" s="2" t="s">
        <v>258</v>
      </c>
      <c r="B95" s="2" t="s">
        <v>259</v>
      </c>
    </row>
    <row r="96" spans="1:2" x14ac:dyDescent="0.2">
      <c r="A96" s="2" t="s">
        <v>260</v>
      </c>
      <c r="B96" s="2" t="s">
        <v>261</v>
      </c>
    </row>
    <row r="97" spans="1:2" x14ac:dyDescent="0.2">
      <c r="A97" s="2" t="s">
        <v>262</v>
      </c>
      <c r="B97" s="2" t="s">
        <v>263</v>
      </c>
    </row>
    <row r="98" spans="1:2" x14ac:dyDescent="0.2">
      <c r="A98" s="2" t="s">
        <v>264</v>
      </c>
      <c r="B98" s="2" t="s">
        <v>265</v>
      </c>
    </row>
    <row r="99" spans="1:2" x14ac:dyDescent="0.2">
      <c r="A99" s="2" t="s">
        <v>266</v>
      </c>
      <c r="B99" s="2" t="s">
        <v>267</v>
      </c>
    </row>
    <row r="100" spans="1:2" x14ac:dyDescent="0.2">
      <c r="A100" s="2" t="s">
        <v>268</v>
      </c>
      <c r="B100" s="2" t="s">
        <v>269</v>
      </c>
    </row>
    <row r="101" spans="1:2" x14ac:dyDescent="0.2">
      <c r="A101" s="2" t="s">
        <v>270</v>
      </c>
      <c r="B101" s="2" t="s">
        <v>271</v>
      </c>
    </row>
    <row r="102" spans="1:2" x14ac:dyDescent="0.2">
      <c r="A102" s="2" t="s">
        <v>272</v>
      </c>
      <c r="B102" s="2" t="s">
        <v>273</v>
      </c>
    </row>
    <row r="103" spans="1:2" x14ac:dyDescent="0.2">
      <c r="A103" s="2" t="s">
        <v>274</v>
      </c>
      <c r="B103" s="2" t="s">
        <v>275</v>
      </c>
    </row>
    <row r="104" spans="1:2" x14ac:dyDescent="0.2">
      <c r="A104" s="2" t="s">
        <v>276</v>
      </c>
      <c r="B104" s="2" t="s">
        <v>277</v>
      </c>
    </row>
  </sheetData>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98BC"/>
  </sheetPr>
  <dimension ref="B1:AF35"/>
  <sheetViews>
    <sheetView topLeftCell="L1" zoomScaleNormal="100" workbookViewId="0">
      <selection activeCell="O17" sqref="O17"/>
    </sheetView>
  </sheetViews>
  <sheetFormatPr defaultColWidth="5.7109375" defaultRowHeight="15" x14ac:dyDescent="0.25"/>
  <cols>
    <col min="6" max="6" width="5.5703125" bestFit="1" customWidth="1"/>
    <col min="12" max="12" width="10.7109375" customWidth="1"/>
    <col min="19" max="19" width="5.7109375" customWidth="1"/>
    <col min="26" max="26" width="5.7109375" customWidth="1"/>
    <col min="32" max="32" width="8.42578125" bestFit="1" customWidth="1"/>
  </cols>
  <sheetData>
    <row r="1" spans="2:32" x14ac:dyDescent="0.25">
      <c r="B1" s="115" t="s">
        <v>450</v>
      </c>
    </row>
    <row r="2" spans="2:32" x14ac:dyDescent="0.25">
      <c r="O2" s="271" t="s">
        <v>661</v>
      </c>
      <c r="P2" s="271" t="s">
        <v>662</v>
      </c>
      <c r="Q2" s="271"/>
      <c r="R2" s="271"/>
      <c r="S2" s="271"/>
      <c r="T2" s="271"/>
      <c r="U2" s="271"/>
      <c r="V2" s="271"/>
      <c r="W2" s="271" t="s">
        <v>661</v>
      </c>
      <c r="X2" s="271" t="s">
        <v>11</v>
      </c>
      <c r="Y2" s="270"/>
      <c r="AF2" t="s">
        <v>35</v>
      </c>
    </row>
    <row r="3" spans="2:32" x14ac:dyDescent="0.25">
      <c r="B3" s="25" t="s">
        <v>326</v>
      </c>
      <c r="C3" s="95" t="s">
        <v>298</v>
      </c>
      <c r="D3" s="26" t="s">
        <v>389</v>
      </c>
      <c r="F3" s="31" t="s">
        <v>309</v>
      </c>
      <c r="G3" s="32" t="s">
        <v>298</v>
      </c>
      <c r="I3" s="82" t="s">
        <v>311</v>
      </c>
      <c r="J3" s="83" t="s">
        <v>298</v>
      </c>
      <c r="L3" s="76" t="s">
        <v>334</v>
      </c>
      <c r="M3" s="77"/>
      <c r="O3" s="320" t="s">
        <v>294</v>
      </c>
      <c r="P3" s="317" t="s">
        <v>335</v>
      </c>
      <c r="Q3" s="317" t="s">
        <v>326</v>
      </c>
      <c r="R3" s="317" t="s">
        <v>299</v>
      </c>
      <c r="S3" s="317" t="s">
        <v>657</v>
      </c>
      <c r="T3" s="317"/>
      <c r="U3" s="318"/>
      <c r="W3" s="320" t="s">
        <v>660</v>
      </c>
      <c r="X3" s="317" t="s">
        <v>326</v>
      </c>
      <c r="Y3" s="317" t="s">
        <v>299</v>
      </c>
      <c r="Z3" s="317" t="s">
        <v>657</v>
      </c>
      <c r="AA3" s="317"/>
      <c r="AB3" s="318"/>
      <c r="AD3" t="s">
        <v>315</v>
      </c>
      <c r="AE3">
        <f>SUMIF(BONE!$AK:$AK,ANALYSIS!$AD3,BONE!$L:$L)</f>
        <v>107</v>
      </c>
      <c r="AF3">
        <f>SUMIFS(BONE!$L:$L,BONE!$H:$H,ANALYSIS!AF$2,BONE!$AK:$AK,ANALYSIS!$AD3)</f>
        <v>21</v>
      </c>
    </row>
    <row r="4" spans="2:32" x14ac:dyDescent="0.25">
      <c r="B4" s="27" t="s">
        <v>292</v>
      </c>
      <c r="C4" s="93">
        <f>SUMIF(BONE!$H:$H,"U",BONE!$L:$L)</f>
        <v>152</v>
      </c>
      <c r="D4" s="28"/>
      <c r="F4" s="33" t="s">
        <v>448</v>
      </c>
      <c r="G4" s="34">
        <f>SUMIF(BONE!$Z:$Z,ANALYSIS!$F4,BONE!$L:$L)</f>
        <v>0</v>
      </c>
      <c r="I4" s="84" t="s">
        <v>68</v>
      </c>
      <c r="J4" s="85">
        <f>SUMIF(BONE!$M:$M,ANALYSIS!$I4,BONE!$L:$L)</f>
        <v>206</v>
      </c>
      <c r="L4" s="78" t="s">
        <v>329</v>
      </c>
      <c r="M4" s="79">
        <f>COUNTIFS(BONE!$K:$K,"&lt;&gt;"&amp;"",BONE!$K:$K,"&lt;&gt;D00")-1</f>
        <v>26</v>
      </c>
      <c r="O4" s="321"/>
      <c r="P4" s="319"/>
      <c r="Q4" s="319"/>
      <c r="R4" s="319"/>
      <c r="S4" s="258" t="s">
        <v>68</v>
      </c>
      <c r="T4" s="258" t="s">
        <v>156</v>
      </c>
      <c r="U4" s="259" t="s">
        <v>52</v>
      </c>
      <c r="W4" s="321"/>
      <c r="X4" s="319"/>
      <c r="Y4" s="319"/>
      <c r="Z4" s="258" t="s">
        <v>68</v>
      </c>
      <c r="AA4" s="258" t="s">
        <v>156</v>
      </c>
      <c r="AB4" s="259" t="s">
        <v>52</v>
      </c>
      <c r="AD4" t="s">
        <v>777</v>
      </c>
      <c r="AE4">
        <f>SUMIF(BONE!$AK:$AK,ANALYSIS!$AD4,BONE!$L:$L)</f>
        <v>10</v>
      </c>
      <c r="AF4">
        <f>SUMIFS(BONE!$L:$L,BONE!$H:$H,ANALYSIS!AF$2,BONE!$AK:$AK,ANALYSIS!$AD4)</f>
        <v>5</v>
      </c>
    </row>
    <row r="5" spans="2:32" x14ac:dyDescent="0.25">
      <c r="B5" s="27" t="s">
        <v>299</v>
      </c>
      <c r="C5" s="93">
        <f>SUM(BONE!$L:$L)-C4</f>
        <v>248</v>
      </c>
      <c r="D5" s="28">
        <f>C5/C6*100</f>
        <v>62</v>
      </c>
      <c r="F5" s="33" t="s">
        <v>449</v>
      </c>
      <c r="G5" s="34">
        <f>SUMIF(BONE!$Z:$Z,ANALYSIS!$F5,BONE!$L:$L)</f>
        <v>0</v>
      </c>
      <c r="I5" s="84" t="s">
        <v>156</v>
      </c>
      <c r="J5" s="85">
        <f>SUMIF(BONE!$M:$M,ANALYSIS!$I5,BONE!$L:$L)</f>
        <v>154</v>
      </c>
      <c r="L5" s="78" t="s">
        <v>330</v>
      </c>
      <c r="M5" s="79">
        <f>COUNTIF(BONE!$AG:$AG,"&lt;&gt;"&amp;"")-1</f>
        <v>3</v>
      </c>
      <c r="O5" s="252" t="s">
        <v>794</v>
      </c>
      <c r="P5" s="253" t="s">
        <v>794</v>
      </c>
      <c r="Q5" s="253">
        <f>SUMIFS(BONE!$L:$L,BONE!$B:$B,ANALYSIS!$O5,BONE!$C:$C,$P5)</f>
        <v>0</v>
      </c>
      <c r="R5" s="253">
        <f>SUMIFS(BONE!$L:$L,BONE!$B:$B,ANALYSIS!$O5,BONE!$C:$C,$P5,BONE!$H:$H,"&lt;&gt;U")</f>
        <v>0</v>
      </c>
      <c r="S5" s="253" t="e">
        <f>SUMIFS(BONE!$L:$L,BONE!$B:$B,ANALYSIS!$O5,BONE!$C:$C,$P5,BONE!$M:$M,S$4)/$Q5*100</f>
        <v>#DIV/0!</v>
      </c>
      <c r="T5" s="253" t="e">
        <f>SUMIFS(BONE!$L:$L,BONE!$B:$B,ANALYSIS!$O5,BONE!$C:$C,$P5,BONE!$M:$M,T$4)/$Q5*100</f>
        <v>#DIV/0!</v>
      </c>
      <c r="U5" s="254" t="e">
        <f>SUMIFS(BONE!$L:$L,BONE!$B:$B,ANALYSIS!$O5,BONE!$C:$C,$P5,BONE!$M:$M,U$4)/$Q5*100</f>
        <v>#DIV/0!</v>
      </c>
      <c r="W5" s="252" t="s">
        <v>796</v>
      </c>
      <c r="X5" s="253">
        <f>SUMIF(BONE!$G:$G,$W5,BONE!$L:$L)</f>
        <v>400</v>
      </c>
      <c r="Y5" s="253">
        <f>SUMIFS(BONE!$L:$L,BONE!$G:$G,ANALYSIS!$W5,BONE!$H:$H,"&lt;&gt;U")</f>
        <v>248</v>
      </c>
      <c r="Z5" s="367">
        <f>SUMIFS(BONE!$L:$L,BONE!$G:$G,$W5,BONE!$M:$M,Z$4)/$X5*100</f>
        <v>51.5</v>
      </c>
      <c r="AA5" s="367">
        <f>SUMIFS(BONE!$L:$L,BONE!$G:$G,$W5,BONE!$M:$M,AA$4)/$X5*100</f>
        <v>38.5</v>
      </c>
      <c r="AB5" s="368">
        <f>SUMIFS(BONE!$L:$L,BONE!$G:$G,$W5,BONE!$M:$M,AB$4)/$X5*100</f>
        <v>10</v>
      </c>
      <c r="AD5" t="s">
        <v>246</v>
      </c>
      <c r="AE5">
        <f>SUMIF(BONE!$AK:$AK,ANALYSIS!$AD5,BONE!$L:$L)</f>
        <v>15</v>
      </c>
      <c r="AF5">
        <f>SUMIFS(BONE!$L:$L,BONE!$H:$H,ANALYSIS!AF$2,BONE!$AK:$AK,ANALYSIS!$AD5)</f>
        <v>5</v>
      </c>
    </row>
    <row r="6" spans="2:32" x14ac:dyDescent="0.25">
      <c r="B6" s="29" t="s">
        <v>327</v>
      </c>
      <c r="C6" s="96">
        <f>SUM(BONE!$L:$L)</f>
        <v>400</v>
      </c>
      <c r="D6" s="30"/>
      <c r="F6" s="33" t="s">
        <v>300</v>
      </c>
      <c r="G6" s="34">
        <f>SUMIF(BONE!$Z:$Z,ANALYSIS!$F6,BONE!$L:$L)</f>
        <v>0</v>
      </c>
      <c r="I6" s="86" t="s">
        <v>52</v>
      </c>
      <c r="J6" s="87">
        <f>SUMIF(BONE!$M:$M,ANALYSIS!$I6,BONE!$L:$L)</f>
        <v>40</v>
      </c>
      <c r="L6" s="78" t="s">
        <v>331</v>
      </c>
      <c r="M6" s="79">
        <f>COUNTIF(BONE!$AF:$AF,"&lt;&gt;"&amp;"")-1</f>
        <v>3</v>
      </c>
      <c r="O6" s="255" t="s">
        <v>328</v>
      </c>
      <c r="P6" s="256"/>
      <c r="Q6" s="256"/>
      <c r="R6" s="256"/>
      <c r="S6" s="256"/>
      <c r="T6" s="256"/>
      <c r="U6" s="257"/>
      <c r="W6" s="255" t="s">
        <v>328</v>
      </c>
      <c r="X6" s="256"/>
      <c r="Y6" s="256"/>
      <c r="Z6" s="256"/>
      <c r="AA6" s="256"/>
      <c r="AB6" s="257"/>
      <c r="AD6" t="s">
        <v>783</v>
      </c>
      <c r="AE6">
        <f>SUMIF(BONE!$AK:$AK,ANALYSIS!$AD6,BONE!$L:$L)</f>
        <v>12</v>
      </c>
      <c r="AF6">
        <f>SUMIFS(BONE!$L:$L,BONE!$H:$H,ANALYSIS!AF$2,BONE!$AK:$AK,ANALYSIS!$AD6)</f>
        <v>0</v>
      </c>
    </row>
    <row r="7" spans="2:32" x14ac:dyDescent="0.25">
      <c r="C7" s="69"/>
      <c r="D7" s="69"/>
      <c r="F7" s="33" t="s">
        <v>301</v>
      </c>
      <c r="G7" s="34">
        <f>SUMIF(BONE!$Z:$Z,ANALYSIS!$F7,BONE!$L:$L)</f>
        <v>0</v>
      </c>
      <c r="L7" s="80" t="s">
        <v>333</v>
      </c>
      <c r="M7" s="81">
        <f>COUNTIF(BONE!$AI:$AI,"&lt;&gt;"&amp;"")-1</f>
        <v>2</v>
      </c>
      <c r="O7" s="69"/>
      <c r="P7" s="69"/>
      <c r="Q7" s="69"/>
      <c r="R7" s="69"/>
      <c r="S7" s="69"/>
      <c r="AD7" t="s">
        <v>784</v>
      </c>
      <c r="AE7">
        <f>SUMIF(BONE!$AK:$AK,ANALYSIS!$AD7,BONE!$L:$L)</f>
        <v>34</v>
      </c>
      <c r="AF7">
        <f>SUMIFS(BONE!$L:$L,BONE!$H:$H,ANALYSIS!AF$2,BONE!$AK:$AK,ANALYSIS!$AD7)</f>
        <v>18</v>
      </c>
    </row>
    <row r="8" spans="2:32" x14ac:dyDescent="0.25">
      <c r="B8" s="63" t="s">
        <v>658</v>
      </c>
      <c r="C8" s="97" t="s">
        <v>390</v>
      </c>
      <c r="D8" s="64" t="s">
        <v>299</v>
      </c>
      <c r="F8" s="35" t="s">
        <v>302</v>
      </c>
      <c r="G8" s="36">
        <f>C6-SUM(G4:G5)</f>
        <v>400</v>
      </c>
      <c r="I8" s="51" t="s">
        <v>70</v>
      </c>
      <c r="J8" s="52" t="s">
        <v>298</v>
      </c>
      <c r="AD8" t="s">
        <v>786</v>
      </c>
      <c r="AE8">
        <f>SUMIF(BONE!$AK:$AK,ANALYSIS!$AD8,BONE!$L:$L)</f>
        <v>15</v>
      </c>
      <c r="AF8">
        <f>SUMIFS(BONE!$L:$L,BONE!$H:$H,ANALYSIS!AF$2,BONE!$AK:$AK,ANALYSIS!$AD8)</f>
        <v>6</v>
      </c>
    </row>
    <row r="9" spans="2:32" x14ac:dyDescent="0.25">
      <c r="B9" s="65" t="s">
        <v>281</v>
      </c>
      <c r="C9" s="94" t="s">
        <v>35</v>
      </c>
      <c r="D9" s="66">
        <f>SUMIF(BONE!$H:$H,ANALYSIS!$C9,BONE!$L:$L)</f>
        <v>62</v>
      </c>
      <c r="I9" s="53" t="s">
        <v>35</v>
      </c>
      <c r="J9" s="54">
        <f>SUMIF(BONE!$AB:$AB,ANALYSIS!$I9,BONE!$L:$L)</f>
        <v>9</v>
      </c>
      <c r="AD9" t="s">
        <v>785</v>
      </c>
      <c r="AE9">
        <f>SUMIF(BONE!$AK:$AK,ANALYSIS!$AD9,BONE!$L:$L)</f>
        <v>0</v>
      </c>
      <c r="AF9">
        <f>SUMIFS(BONE!$L:$L,BONE!$H:$H,ANALYSIS!AF$2,BONE!$AK:$AK,ANALYSIS!$AD9)</f>
        <v>0</v>
      </c>
    </row>
    <row r="10" spans="2:32" x14ac:dyDescent="0.25">
      <c r="B10" s="65" t="s">
        <v>282</v>
      </c>
      <c r="C10" s="94" t="s">
        <v>318</v>
      </c>
      <c r="D10" s="66">
        <f>SUMIF(BONE!$H:$H,ANALYSIS!$C10,BONE!$L:$L)</f>
        <v>2</v>
      </c>
      <c r="F10" s="70" t="s">
        <v>308</v>
      </c>
      <c r="G10" s="71" t="s">
        <v>298</v>
      </c>
      <c r="I10" s="53" t="s">
        <v>314</v>
      </c>
      <c r="J10" s="54">
        <f>SUMIF(BONE!$AB:$AB,ANALYSIS!$I10,BONE!$L:$L)</f>
        <v>2</v>
      </c>
      <c r="AD10" t="s">
        <v>455</v>
      </c>
      <c r="AE10">
        <f>SUMIF(BONE!$AK:$AK,ANALYSIS!$AD10,BONE!$L:$L)</f>
        <v>6</v>
      </c>
      <c r="AF10">
        <f>SUMIFS(BONE!$L:$L,BONE!$H:$H,ANALYSIS!AF$2,BONE!$AK:$AK,ANALYSIS!$AD10)</f>
        <v>5</v>
      </c>
    </row>
    <row r="11" spans="2:32" x14ac:dyDescent="0.25">
      <c r="B11" s="65" t="s">
        <v>283</v>
      </c>
      <c r="C11" s="94" t="s">
        <v>46</v>
      </c>
      <c r="D11" s="66">
        <f>SUMIF(BONE!$H:$H,ANALYSIS!$C11,BONE!$L:$L)</f>
        <v>0</v>
      </c>
      <c r="F11" s="72" t="s">
        <v>303</v>
      </c>
      <c r="G11" s="73">
        <f>SUMIF(BONE!$X:$X,"&lt;&gt;"&amp;"",BONE!$W:$W)</f>
        <v>28</v>
      </c>
      <c r="H11">
        <f>G11/C6*100</f>
        <v>7.0000000000000009</v>
      </c>
      <c r="I11" s="55" t="s">
        <v>315</v>
      </c>
      <c r="J11" s="56">
        <f>SUMIF(BONE!$AB:$AB,ANALYSIS!$I11,BONE!$L:$L)</f>
        <v>0</v>
      </c>
      <c r="AD11" t="s">
        <v>64</v>
      </c>
      <c r="AE11">
        <f>SUMIF(BONE!$AK:$AK,ANALYSIS!$AD11,BONE!$L:$L)</f>
        <v>4</v>
      </c>
      <c r="AF11">
        <f>SUMIFS(BONE!$L:$L,BONE!$H:$H,ANALYSIS!AF$2,BONE!$AK:$AK,ANALYSIS!$AD11)</f>
        <v>2</v>
      </c>
    </row>
    <row r="12" spans="2:32" x14ac:dyDescent="0.25">
      <c r="B12" s="65" t="s">
        <v>284</v>
      </c>
      <c r="C12" s="94" t="s">
        <v>52</v>
      </c>
      <c r="D12" s="66">
        <f>SUMIF(BONE!$H:$H,ANALYSIS!$C12,BONE!$L:$L)</f>
        <v>1</v>
      </c>
      <c r="F12" s="72" t="s">
        <v>304</v>
      </c>
      <c r="G12" s="73">
        <f>C6-G11</f>
        <v>372</v>
      </c>
      <c r="AD12" t="s">
        <v>790</v>
      </c>
      <c r="AE12">
        <f>SUMIF(BONE!$AK:$AK,ANALYSIS!$AD12,BONE!$L:$L)</f>
        <v>152</v>
      </c>
      <c r="AF12">
        <f>SUMIFS(BONE!$L:$L,BONE!$H:$H,ANALYSIS!AF$2,BONE!$AK:$AK,ANALYSIS!$AD12)</f>
        <v>0</v>
      </c>
    </row>
    <row r="13" spans="2:32" x14ac:dyDescent="0.25">
      <c r="B13" s="65" t="s">
        <v>285</v>
      </c>
      <c r="C13" s="94" t="s">
        <v>68</v>
      </c>
      <c r="D13" s="66">
        <f>SUMIF(BONE!$H:$H,ANALYSIS!$C13,BONE!$L:$L)</f>
        <v>1</v>
      </c>
      <c r="F13" s="72" t="s">
        <v>305</v>
      </c>
      <c r="G13" s="73">
        <f>SUMIF(BONE!$X:$X,"*"&amp;F13&amp;"*",BONE!$L:$L)</f>
        <v>0</v>
      </c>
      <c r="I13" s="40" t="s">
        <v>279</v>
      </c>
      <c r="J13" s="41" t="s">
        <v>298</v>
      </c>
      <c r="AD13" t="s">
        <v>46</v>
      </c>
      <c r="AE13">
        <f>SUMIF(BONE!$AK:$AK,ANALYSIS!$AD13,BONE!$L:$L)</f>
        <v>45</v>
      </c>
      <c r="AF13">
        <f>SUMIFS(BONE!$L:$L,BONE!$H:$H,ANALYSIS!AF$2,BONE!$AK:$AK,ANALYSIS!$AD13)</f>
        <v>0</v>
      </c>
    </row>
    <row r="14" spans="2:32" x14ac:dyDescent="0.25">
      <c r="B14" s="65" t="s">
        <v>286</v>
      </c>
      <c r="C14" s="94" t="s">
        <v>66</v>
      </c>
      <c r="D14" s="66">
        <f>SUMIF(BONE!$H:$H,ANALYSIS!$C14,BONE!$L:$L)</f>
        <v>9</v>
      </c>
      <c r="F14" s="72" t="s">
        <v>9</v>
      </c>
      <c r="G14" s="73">
        <f>SUMIF(BONE!$X:$X,"*"&amp;F14&amp;"*",BONE!$L:$L)</f>
        <v>16</v>
      </c>
      <c r="I14" s="42" t="s">
        <v>56</v>
      </c>
      <c r="J14" s="43">
        <f>SUMIF(BONE!$AD:$AD,"*"&amp;ANALYSIS!$I14&amp;"*",BONE!$L:$L)</f>
        <v>9</v>
      </c>
    </row>
    <row r="15" spans="2:32" x14ac:dyDescent="0.25">
      <c r="B15" s="65" t="s">
        <v>287</v>
      </c>
      <c r="C15" s="94" t="s">
        <v>44</v>
      </c>
      <c r="D15" s="66">
        <f>SUMIF(BONE!$H:$H,ANALYSIS!$C15,BONE!$L:$L)</f>
        <v>5</v>
      </c>
      <c r="F15" s="72" t="s">
        <v>306</v>
      </c>
      <c r="G15" s="73">
        <f>SUMIF(BONE!$X:$X,"*"&amp;F15&amp;"*",BONE!$L:$L)</f>
        <v>6</v>
      </c>
      <c r="I15" s="42" t="s">
        <v>44</v>
      </c>
      <c r="J15" s="43">
        <f>SUMIF(BONE!$AD:$AD,"*"&amp;ANALYSIS!$I15&amp;"*",BONE!$L:$L)</f>
        <v>7</v>
      </c>
    </row>
    <row r="16" spans="2:32" x14ac:dyDescent="0.25">
      <c r="B16" s="65" t="s">
        <v>288</v>
      </c>
      <c r="C16" s="94" t="s">
        <v>80</v>
      </c>
      <c r="D16" s="66">
        <f>SUMIF(BONE!$H:$H,ANALYSIS!$C16,BONE!$L:$L)</f>
        <v>0</v>
      </c>
      <c r="F16" s="72" t="s">
        <v>307</v>
      </c>
      <c r="G16" s="73">
        <f>SUMIF(BONE!$X:$X,"*"&amp;F16&amp;"*",BONE!$L:$L)</f>
        <v>4</v>
      </c>
      <c r="I16" s="44" t="s">
        <v>156</v>
      </c>
      <c r="J16" s="45">
        <f>SUMIF(BONE!$AD:$AD,"*"&amp;ANALYSIS!$I16&amp;"*",BONE!$L:$L)</f>
        <v>9</v>
      </c>
    </row>
    <row r="17" spans="2:10" x14ac:dyDescent="0.25">
      <c r="B17" s="65" t="s">
        <v>289</v>
      </c>
      <c r="C17" s="94" t="s">
        <v>90</v>
      </c>
      <c r="D17" s="66">
        <f>SUMIF(BONE!$H:$H,ANALYSIS!$C17,BONE!$L:$L)</f>
        <v>0</v>
      </c>
      <c r="F17" s="74" t="s">
        <v>792</v>
      </c>
      <c r="G17" s="75">
        <f>SUMIF(BONE!$X:$X,"*"&amp;F17&amp;"*",BONE!$L:$L)</f>
        <v>4</v>
      </c>
    </row>
    <row r="18" spans="2:10" x14ac:dyDescent="0.25">
      <c r="B18" s="65" t="s">
        <v>290</v>
      </c>
      <c r="C18" s="94" t="s">
        <v>314</v>
      </c>
      <c r="D18" s="66">
        <f>SUMIF(BONE!$H:$H,ANALYSIS!$C18,BONE!$L:$L)</f>
        <v>0</v>
      </c>
      <c r="I18" s="61" t="s">
        <v>278</v>
      </c>
      <c r="J18" s="62" t="s">
        <v>298</v>
      </c>
    </row>
    <row r="19" spans="2:10" x14ac:dyDescent="0.25">
      <c r="B19" s="65" t="s">
        <v>293</v>
      </c>
      <c r="C19" s="94"/>
      <c r="D19" s="66">
        <f>SUMIF(BONE!$H:$H,ANALYSIS!$C19,BONE!$L:$L)</f>
        <v>0</v>
      </c>
      <c r="I19" s="57" t="s">
        <v>320</v>
      </c>
      <c r="J19" s="58">
        <f>SUMIF(BONE!$AC:$AC,"*"&amp;ANALYSIS!$I19&amp;"*",BONE!$L:$L)</f>
        <v>2</v>
      </c>
    </row>
    <row r="20" spans="2:10" x14ac:dyDescent="0.25">
      <c r="B20" s="65" t="s">
        <v>293</v>
      </c>
      <c r="C20" s="94"/>
      <c r="D20" s="66">
        <f>SUMIF(BONE!$H:$H,ANALYSIS!$C20,BONE!$L:$L)</f>
        <v>0</v>
      </c>
      <c r="I20" s="57" t="s">
        <v>321</v>
      </c>
      <c r="J20" s="58">
        <f>SUMIF(BONE!$AC:$AC,"*"&amp;ANALYSIS!$I20&amp;"*",BONE!$L:$L)</f>
        <v>0</v>
      </c>
    </row>
    <row r="21" spans="2:10" x14ac:dyDescent="0.25">
      <c r="B21" s="65" t="s">
        <v>323</v>
      </c>
      <c r="C21" s="94" t="s">
        <v>295</v>
      </c>
      <c r="D21" s="66">
        <f>SUMIF(BONE!$H:$H,ANALYSIS!$C21,BONE!$L:$L)</f>
        <v>160</v>
      </c>
      <c r="I21" s="59" t="s">
        <v>322</v>
      </c>
      <c r="J21" s="60">
        <f>SUMIF(BONE!$AC:$AC,"*"&amp;ANALYSIS!$I21&amp;"*",BONE!$L:$L)</f>
        <v>0</v>
      </c>
    </row>
    <row r="22" spans="2:10" x14ac:dyDescent="0.25">
      <c r="B22" s="65" t="s">
        <v>324</v>
      </c>
      <c r="C22" s="94" t="s">
        <v>296</v>
      </c>
      <c r="D22" s="66">
        <f>SUMIF(BONE!$H:$H,ANALYSIS!$C22,BONE!$L:$L)</f>
        <v>6</v>
      </c>
    </row>
    <row r="23" spans="2:10" x14ac:dyDescent="0.25">
      <c r="B23" s="65" t="s">
        <v>325</v>
      </c>
      <c r="C23" s="94" t="s">
        <v>124</v>
      </c>
      <c r="D23" s="66">
        <f>F28</f>
        <v>0</v>
      </c>
    </row>
    <row r="24" spans="2:10" x14ac:dyDescent="0.25">
      <c r="B24" s="65" t="s">
        <v>291</v>
      </c>
      <c r="C24" s="94" t="s">
        <v>297</v>
      </c>
      <c r="D24" s="66">
        <f>C28</f>
        <v>2</v>
      </c>
    </row>
    <row r="25" spans="2:10" x14ac:dyDescent="0.25">
      <c r="B25" s="65" t="s">
        <v>96</v>
      </c>
      <c r="C25" s="94" t="s">
        <v>96</v>
      </c>
      <c r="D25" s="66">
        <f>SUMIF(BONE!$H:$H,ANALYSIS!$C25,BONE!$L:$L)</f>
        <v>0</v>
      </c>
    </row>
    <row r="26" spans="2:10" x14ac:dyDescent="0.25">
      <c r="B26" s="67" t="s">
        <v>292</v>
      </c>
      <c r="C26" s="98" t="s">
        <v>356</v>
      </c>
      <c r="D26" s="68">
        <f>SUMIF(BONE!$H:$H,ANALYSIS!$C26,BONE!$L:$L)</f>
        <v>152</v>
      </c>
    </row>
    <row r="27" spans="2:10" x14ac:dyDescent="0.25">
      <c r="D27">
        <f>SUM(D9:D26)</f>
        <v>400</v>
      </c>
    </row>
    <row r="28" spans="2:10" x14ac:dyDescent="0.25">
      <c r="B28" s="99" t="s">
        <v>391</v>
      </c>
      <c r="C28" s="100">
        <f>SUM(C29:C35)</f>
        <v>2</v>
      </c>
      <c r="E28" s="99" t="s">
        <v>124</v>
      </c>
      <c r="F28" s="100">
        <f>SUM(F29:F35)</f>
        <v>0</v>
      </c>
    </row>
    <row r="29" spans="2:10" x14ac:dyDescent="0.25">
      <c r="B29" s="101" t="s">
        <v>297</v>
      </c>
      <c r="C29" s="102">
        <f>SUMIF(BONE!$H:$H,"*"&amp;ANALYSIS!$B29&amp;"*",BONE!$L:$L)</f>
        <v>2</v>
      </c>
      <c r="E29" s="101" t="s">
        <v>124</v>
      </c>
      <c r="F29" s="102">
        <f>SUMIF(BONE!$H:$H,"*"&amp;ANALYSIS!$E29&amp;"*",BONE!$L:$L)</f>
        <v>0</v>
      </c>
    </row>
    <row r="30" spans="2:10" x14ac:dyDescent="0.25">
      <c r="B30" s="101" t="s">
        <v>37</v>
      </c>
      <c r="C30" s="102">
        <f>SUMIF(BONE!$H:$H,"*"&amp;ANALYSIS!$B30&amp;"*",BONE!$L:$L)</f>
        <v>0</v>
      </c>
      <c r="E30" s="101" t="s">
        <v>392</v>
      </c>
      <c r="F30" s="102">
        <f>SUMIF(BONE!$H:$H,"*"&amp;ANALYSIS!$E30&amp;"*",BONE!$L:$L)</f>
        <v>0</v>
      </c>
    </row>
    <row r="31" spans="2:10" x14ac:dyDescent="0.25">
      <c r="B31" s="101" t="s">
        <v>65</v>
      </c>
      <c r="C31" s="102">
        <f>SUMIF(BONE!$H:$H,"*"&amp;ANALYSIS!$B31&amp;"*",BONE!$L:$L)</f>
        <v>0</v>
      </c>
      <c r="E31" s="101" t="s">
        <v>393</v>
      </c>
      <c r="F31" s="102">
        <f>SUMIF(BONE!$H:$H,"*"&amp;ANALYSIS!$E31&amp;"*",BONE!$L:$L)</f>
        <v>0</v>
      </c>
    </row>
    <row r="32" spans="2:10" x14ac:dyDescent="0.25">
      <c r="B32" s="101" t="s">
        <v>78</v>
      </c>
      <c r="C32" s="102">
        <f>SUMIF(BONE!$H:$H,"*"&amp;ANALYSIS!$B32&amp;"*",BONE!$L:$L)</f>
        <v>0</v>
      </c>
      <c r="E32" s="101" t="s">
        <v>293</v>
      </c>
      <c r="F32" s="102">
        <f>SUMIF(BONE!$H:$H,"*"&amp;ANALYSIS!$E32&amp;"*",BONE!$L:$L)</f>
        <v>0</v>
      </c>
    </row>
    <row r="33" spans="2:6" x14ac:dyDescent="0.25">
      <c r="B33" s="101" t="s">
        <v>293</v>
      </c>
      <c r="C33" s="102">
        <f>SUMIF(BONE!$H:$H,"*"&amp;ANALYSIS!$B33&amp;"*",BONE!$L:$L)</f>
        <v>0</v>
      </c>
      <c r="E33" s="101" t="s">
        <v>293</v>
      </c>
      <c r="F33" s="102">
        <f>SUMIF(BONE!$H:$H,"*"&amp;ANALYSIS!$E33&amp;"*",BONE!$L:$L)</f>
        <v>0</v>
      </c>
    </row>
    <row r="34" spans="2:6" x14ac:dyDescent="0.25">
      <c r="B34" s="101" t="s">
        <v>293</v>
      </c>
      <c r="C34" s="102">
        <f>SUMIF(BONE!$H:$H,"*"&amp;ANALYSIS!$B34&amp;"*",BONE!$L:$L)</f>
        <v>0</v>
      </c>
      <c r="E34" s="101" t="s">
        <v>293</v>
      </c>
      <c r="F34" s="102">
        <f>SUMIF(BONE!$H:$H,"*"&amp;ANALYSIS!$E34&amp;"*",BONE!$L:$L)</f>
        <v>0</v>
      </c>
    </row>
    <row r="35" spans="2:6" x14ac:dyDescent="0.25">
      <c r="B35" s="103" t="s">
        <v>293</v>
      </c>
      <c r="C35" s="104">
        <f>SUMIF(BONE!$H:$H,"*"&amp;ANALYSIS!$B35&amp;"*",BONE!$L:$L)</f>
        <v>0</v>
      </c>
      <c r="E35" s="103" t="s">
        <v>293</v>
      </c>
      <c r="F35" s="104">
        <f>SUMIF(BONE!$H:$H,"*"&amp;ANALYSIS!$E35&amp;"*",BONE!$L:$L)</f>
        <v>0</v>
      </c>
    </row>
  </sheetData>
  <mergeCells count="9">
    <mergeCell ref="Z3:AB3"/>
    <mergeCell ref="P3:P4"/>
    <mergeCell ref="Q3:Q4"/>
    <mergeCell ref="R3:R4"/>
    <mergeCell ref="O3:O4"/>
    <mergeCell ref="S3:U3"/>
    <mergeCell ref="W3:W4"/>
    <mergeCell ref="X3:X4"/>
    <mergeCell ref="Y3:Y4"/>
  </mergeCells>
  <conditionalFormatting sqref="M4:M7">
    <cfRule type="cellIs" dxfId="1" priority="2" operator="greaterThan">
      <formula>0</formula>
    </cfRule>
  </conditionalFormatting>
  <conditionalFormatting sqref="D27">
    <cfRule type="expression" dxfId="0" priority="1">
      <formula>$C$6</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workbookViewId="0">
      <selection activeCell="D21" sqref="D21"/>
    </sheetView>
  </sheetViews>
  <sheetFormatPr defaultRowHeight="15" x14ac:dyDescent="0.25"/>
  <sheetData>
    <row r="1" spans="1:9" ht="25.5" x14ac:dyDescent="0.25">
      <c r="A1" s="314" t="s">
        <v>756</v>
      </c>
      <c r="B1" s="314" t="s">
        <v>758</v>
      </c>
      <c r="C1" s="314" t="s">
        <v>757</v>
      </c>
      <c r="D1" s="314" t="s">
        <v>793</v>
      </c>
      <c r="E1" s="314"/>
      <c r="F1" s="314"/>
      <c r="G1" s="314"/>
      <c r="H1" s="314"/>
      <c r="I1" s="314"/>
    </row>
    <row r="2" spans="1:9" x14ac:dyDescent="0.25">
      <c r="A2" s="315" t="s">
        <v>755</v>
      </c>
      <c r="B2" s="316">
        <v>5</v>
      </c>
      <c r="C2" s="316" t="s">
        <v>759</v>
      </c>
      <c r="D2" s="316">
        <f>SUMIF(BONE!$B:$B,qu!A2,BONE!L:L)</f>
        <v>10</v>
      </c>
      <c r="E2" s="316"/>
      <c r="F2" s="316"/>
      <c r="G2" s="316"/>
      <c r="H2" s="316"/>
      <c r="I2" s="316"/>
    </row>
    <row r="3" spans="1:9" x14ac:dyDescent="0.25">
      <c r="A3" s="315" t="s">
        <v>711</v>
      </c>
      <c r="B3" s="316">
        <v>39</v>
      </c>
      <c r="C3" s="316">
        <v>1352</v>
      </c>
      <c r="D3" s="316">
        <f>SUMIF(BONE!$B:$B,qu!A3,BONE!L:L)</f>
        <v>40</v>
      </c>
      <c r="E3" s="316"/>
      <c r="F3" s="316"/>
      <c r="G3" s="316"/>
      <c r="H3" s="316"/>
      <c r="I3" s="316"/>
    </row>
    <row r="4" spans="1:9" x14ac:dyDescent="0.25">
      <c r="A4" s="315" t="s">
        <v>728</v>
      </c>
      <c r="B4" s="316">
        <v>1</v>
      </c>
      <c r="C4" s="316">
        <v>6</v>
      </c>
      <c r="D4" s="316">
        <f>SUMIF(BONE!$B:$B,qu!A4,BONE!L:L)</f>
        <v>1</v>
      </c>
      <c r="E4" s="316"/>
      <c r="F4" s="316"/>
      <c r="G4" s="316"/>
      <c r="H4" s="316"/>
      <c r="I4" s="316"/>
    </row>
    <row r="5" spans="1:9" x14ac:dyDescent="0.25">
      <c r="A5" s="315" t="s">
        <v>760</v>
      </c>
      <c r="B5" s="316"/>
      <c r="C5" s="316"/>
      <c r="D5" s="316">
        <f>SUMIF(BONE!$B:$B,qu!A5,BONE!L:L)</f>
        <v>0</v>
      </c>
      <c r="E5" s="316"/>
      <c r="F5" s="316"/>
      <c r="G5" s="316"/>
      <c r="H5" s="316"/>
      <c r="I5" s="316"/>
    </row>
    <row r="6" spans="1:9" x14ac:dyDescent="0.25">
      <c r="A6" s="315" t="s">
        <v>732</v>
      </c>
      <c r="B6" s="316">
        <v>62</v>
      </c>
      <c r="C6" s="316">
        <v>230</v>
      </c>
      <c r="D6" s="316">
        <f>SUMIF(BONE!$B:$B,qu!A6,BONE!L:L)</f>
        <v>67</v>
      </c>
      <c r="E6" s="316"/>
      <c r="F6" s="316"/>
      <c r="G6" s="316"/>
      <c r="H6" s="316"/>
      <c r="I6" s="316"/>
    </row>
    <row r="7" spans="1:9" x14ac:dyDescent="0.25">
      <c r="A7" s="315" t="s">
        <v>761</v>
      </c>
      <c r="B7" s="316"/>
      <c r="C7" s="316"/>
      <c r="D7" s="316">
        <f>SUMIF(BONE!$B:$B,qu!A7,BONE!L:L)</f>
        <v>0</v>
      </c>
      <c r="E7" s="316"/>
      <c r="F7" s="316"/>
      <c r="G7" s="316"/>
      <c r="H7" s="316"/>
      <c r="I7" s="316"/>
    </row>
    <row r="8" spans="1:9" x14ac:dyDescent="0.25">
      <c r="A8" s="315" t="s">
        <v>750</v>
      </c>
      <c r="B8" s="316">
        <v>2</v>
      </c>
      <c r="C8" s="316">
        <v>40</v>
      </c>
      <c r="D8" s="316">
        <f>SUMIF(BONE!$B:$B,qu!A8,BONE!L:L)</f>
        <v>2</v>
      </c>
      <c r="E8" s="316"/>
      <c r="F8" s="316"/>
      <c r="G8" s="316"/>
      <c r="H8" s="316"/>
      <c r="I8" s="316"/>
    </row>
    <row r="9" spans="1:9" x14ac:dyDescent="0.25">
      <c r="A9" s="315" t="s">
        <v>762</v>
      </c>
      <c r="B9" s="316"/>
      <c r="C9" s="316"/>
      <c r="D9" s="316">
        <f>SUMIF(BONE!$B:$B,qu!A9,BONE!L:L)</f>
        <v>0</v>
      </c>
      <c r="E9" s="316"/>
      <c r="F9" s="316"/>
      <c r="G9" s="316"/>
      <c r="H9" s="316"/>
      <c r="I9" s="316"/>
    </row>
    <row r="10" spans="1:9" x14ac:dyDescent="0.25">
      <c r="A10" s="315" t="s">
        <v>749</v>
      </c>
      <c r="B10" s="316">
        <v>5</v>
      </c>
      <c r="C10" s="316">
        <v>38</v>
      </c>
      <c r="D10" s="316">
        <f>SUMIF(BONE!$B:$B,qu!A10,BONE!L:L)</f>
        <v>5</v>
      </c>
      <c r="E10" s="316"/>
      <c r="F10" s="316"/>
      <c r="G10" s="316"/>
      <c r="H10" s="316"/>
      <c r="I10" s="316"/>
    </row>
    <row r="11" spans="1:9" x14ac:dyDescent="0.25">
      <c r="A11" s="315" t="s">
        <v>763</v>
      </c>
      <c r="B11" s="316"/>
      <c r="C11" s="316"/>
      <c r="D11" s="316">
        <f>SUMIF(BONE!$B:$B,qu!A11,BONE!L:L)</f>
        <v>0</v>
      </c>
      <c r="E11" s="316"/>
      <c r="F11" s="316"/>
      <c r="G11" s="316"/>
      <c r="H11" s="316"/>
      <c r="I11" s="316"/>
    </row>
    <row r="12" spans="1:9" x14ac:dyDescent="0.25">
      <c r="A12" s="315" t="s">
        <v>740</v>
      </c>
      <c r="B12" s="316">
        <v>23</v>
      </c>
      <c r="C12" s="316">
        <v>134</v>
      </c>
      <c r="D12" s="316">
        <f>SUMIF(BONE!$B:$B,qu!A12,BONE!L:L)</f>
        <v>25</v>
      </c>
      <c r="E12" s="316"/>
      <c r="F12" s="316"/>
      <c r="G12" s="316"/>
      <c r="H12" s="316"/>
      <c r="I12" s="316"/>
    </row>
    <row r="13" spans="1:9" x14ac:dyDescent="0.25">
      <c r="A13" s="315" t="s">
        <v>764</v>
      </c>
      <c r="B13" s="316"/>
      <c r="C13" s="316"/>
      <c r="D13" s="316">
        <f>SUMIF(BONE!$B:$B,qu!A13,BONE!L:L)</f>
        <v>0</v>
      </c>
      <c r="E13" s="316"/>
      <c r="F13" s="316"/>
      <c r="G13" s="316"/>
      <c r="H13" s="316"/>
      <c r="I13" s="316"/>
    </row>
    <row r="14" spans="1:9" x14ac:dyDescent="0.25">
      <c r="A14" s="315" t="s">
        <v>729</v>
      </c>
      <c r="B14" s="316">
        <v>2</v>
      </c>
      <c r="C14" s="316">
        <v>192</v>
      </c>
      <c r="D14" s="316">
        <f>SUMIF(BONE!$B:$B,qu!A14,BONE!L:L)</f>
        <v>3</v>
      </c>
      <c r="E14" s="316"/>
      <c r="F14" s="316"/>
      <c r="G14" s="316"/>
      <c r="H14" s="316"/>
      <c r="I14" s="316"/>
    </row>
    <row r="15" spans="1:9" x14ac:dyDescent="0.25">
      <c r="A15" s="315" t="s">
        <v>765</v>
      </c>
      <c r="B15" s="316"/>
      <c r="C15" s="316"/>
      <c r="D15" s="316">
        <f>SUMIF(BONE!$B:$B,qu!A15,BONE!L:L)</f>
        <v>0</v>
      </c>
      <c r="E15" s="316"/>
      <c r="F15" s="316"/>
      <c r="G15" s="316"/>
      <c r="H15" s="316"/>
      <c r="I15" s="316"/>
    </row>
    <row r="16" spans="1:9" x14ac:dyDescent="0.25">
      <c r="A16" s="315" t="s">
        <v>766</v>
      </c>
      <c r="B16" s="316"/>
      <c r="C16" s="316"/>
      <c r="D16" s="316">
        <f>SUMIF(BONE!$B:$B,qu!A16,BONE!L:L)</f>
        <v>0</v>
      </c>
      <c r="E16" s="316"/>
      <c r="F16" s="316"/>
      <c r="G16" s="316"/>
      <c r="H16" s="316"/>
      <c r="I16" s="316"/>
    </row>
    <row r="17" spans="1:9" x14ac:dyDescent="0.25">
      <c r="A17" s="315" t="s">
        <v>747</v>
      </c>
      <c r="B17" s="316">
        <v>1</v>
      </c>
      <c r="C17" s="316">
        <v>6</v>
      </c>
      <c r="D17" s="316">
        <f>SUMIF(BONE!$B:$B,qu!A17,BONE!L:L)</f>
        <v>1</v>
      </c>
      <c r="E17" s="316"/>
      <c r="F17" s="316"/>
      <c r="G17" s="316"/>
      <c r="H17" s="316"/>
      <c r="I17" s="316"/>
    </row>
    <row r="18" spans="1:9" x14ac:dyDescent="0.25">
      <c r="A18" s="315" t="s">
        <v>682</v>
      </c>
      <c r="B18" s="316">
        <v>220</v>
      </c>
      <c r="C18" s="316">
        <v>2228</v>
      </c>
      <c r="D18" s="316">
        <f>SUMIF(BONE!$B:$B,qu!A18,BONE!L:L)</f>
        <v>159</v>
      </c>
      <c r="E18" s="316"/>
      <c r="F18" s="316"/>
      <c r="G18" s="316"/>
      <c r="H18" s="316"/>
      <c r="I18" s="316"/>
    </row>
    <row r="19" spans="1:9" x14ac:dyDescent="0.25">
      <c r="A19" s="315" t="s">
        <v>710</v>
      </c>
      <c r="B19" s="316">
        <v>1</v>
      </c>
      <c r="C19" s="316">
        <v>246</v>
      </c>
      <c r="D19" s="316">
        <f>SUMIF(BONE!$B:$B,qu!A19,BONE!L:L)</f>
        <v>14</v>
      </c>
      <c r="E19" s="316"/>
      <c r="F19" s="316"/>
      <c r="G19" s="316"/>
      <c r="H19" s="316"/>
      <c r="I19" s="316"/>
    </row>
    <row r="20" spans="1:9" x14ac:dyDescent="0.25">
      <c r="A20" s="315" t="s">
        <v>731</v>
      </c>
      <c r="B20" s="316">
        <v>16</v>
      </c>
      <c r="C20" s="316">
        <v>56</v>
      </c>
      <c r="D20" s="316">
        <f>SUMIF(BONE!$B:$B,qu!A20,BONE!L:L)</f>
        <v>17</v>
      </c>
      <c r="E20" s="316"/>
      <c r="F20" s="316"/>
      <c r="G20" s="316"/>
      <c r="H20" s="316"/>
      <c r="I20" s="316"/>
    </row>
    <row r="21" spans="1:9" x14ac:dyDescent="0.25">
      <c r="A21" s="315" t="s">
        <v>754</v>
      </c>
      <c r="B21" s="316">
        <v>12</v>
      </c>
      <c r="C21" s="316">
        <v>22</v>
      </c>
      <c r="D21" s="316">
        <f>SUMIF(BONE!$B:$B,qu!A21,BONE!L:L)</f>
        <v>13</v>
      </c>
      <c r="E21" s="316"/>
      <c r="F21" s="316"/>
      <c r="G21" s="316"/>
      <c r="H21" s="316"/>
      <c r="I21" s="316"/>
    </row>
    <row r="22" spans="1:9" x14ac:dyDescent="0.25">
      <c r="A22" s="315" t="s">
        <v>767</v>
      </c>
      <c r="B22" s="316"/>
      <c r="C22" s="316"/>
      <c r="D22" s="316">
        <f>SUMIF(BONE!$B:$B,qu!A22,BONE!L:L)</f>
        <v>0</v>
      </c>
      <c r="E22" s="316"/>
      <c r="F22" s="316"/>
      <c r="G22" s="316"/>
      <c r="H22" s="316"/>
      <c r="I22" s="316"/>
    </row>
    <row r="23" spans="1:9" x14ac:dyDescent="0.25">
      <c r="A23" s="315" t="s">
        <v>768</v>
      </c>
      <c r="B23" s="316"/>
      <c r="C23" s="316"/>
      <c r="D23" s="316">
        <f>SUMIF(BONE!$B:$B,qu!A23,BONE!L:L)</f>
        <v>0</v>
      </c>
      <c r="E23" s="316"/>
      <c r="F23" s="316"/>
      <c r="G23" s="316"/>
      <c r="H23" s="316"/>
      <c r="I23" s="316"/>
    </row>
    <row r="24" spans="1:9" x14ac:dyDescent="0.25">
      <c r="A24" s="315" t="s">
        <v>752</v>
      </c>
      <c r="B24" s="316">
        <v>41</v>
      </c>
      <c r="C24" s="316">
        <v>58</v>
      </c>
      <c r="D24" s="316">
        <f>SUMIF(BONE!$B:$B,qu!A24,BONE!L:L)</f>
        <v>42</v>
      </c>
      <c r="E24" s="316"/>
      <c r="F24" s="316"/>
      <c r="G24" s="316"/>
      <c r="H24" s="316"/>
      <c r="I24" s="316"/>
    </row>
    <row r="25" spans="1:9" x14ac:dyDescent="0.25">
      <c r="A25" s="315" t="s">
        <v>730</v>
      </c>
      <c r="B25" s="316">
        <v>1</v>
      </c>
      <c r="C25" s="316">
        <v>86</v>
      </c>
      <c r="D25" s="316">
        <f>SUMIF(BONE!$B:$B,qu!A25,BONE!L:L)</f>
        <v>1</v>
      </c>
      <c r="E25" s="316"/>
      <c r="F25" s="316"/>
      <c r="G25" s="316"/>
      <c r="H25" s="316"/>
      <c r="I25" s="316"/>
    </row>
    <row r="26" spans="1:9" x14ac:dyDescent="0.25">
      <c r="A26" s="315" t="s">
        <v>769</v>
      </c>
      <c r="B26" s="316"/>
      <c r="C26" s="316"/>
      <c r="D26" s="316"/>
      <c r="E26" s="316"/>
      <c r="F26" s="316"/>
      <c r="G26" s="316"/>
      <c r="H26" s="316"/>
      <c r="I26" s="316"/>
    </row>
    <row r="27" spans="1:9" x14ac:dyDescent="0.25">
      <c r="A27" s="315" t="s">
        <v>770</v>
      </c>
      <c r="B27" s="316"/>
      <c r="C27" s="316"/>
      <c r="D27" s="316"/>
      <c r="E27" s="316"/>
      <c r="F27" s="316"/>
      <c r="G27" s="316"/>
      <c r="H27" s="316"/>
      <c r="I27" s="316"/>
    </row>
    <row r="28" spans="1:9" x14ac:dyDescent="0.25">
      <c r="A28" s="315" t="s">
        <v>771</v>
      </c>
      <c r="B28" s="316"/>
      <c r="C28" s="316"/>
      <c r="D28" s="316"/>
      <c r="E28" s="316"/>
      <c r="F28" s="316"/>
      <c r="G28" s="316"/>
      <c r="H28" s="316"/>
      <c r="I28" s="316"/>
    </row>
    <row r="29" spans="1:9" x14ac:dyDescent="0.25">
      <c r="A29" s="315" t="s">
        <v>772</v>
      </c>
      <c r="B29" s="316"/>
      <c r="C29" s="316"/>
      <c r="D29" s="316"/>
      <c r="E29" s="316"/>
      <c r="F29" s="316"/>
      <c r="G29" s="316"/>
      <c r="H29" s="316"/>
      <c r="I29" s="316"/>
    </row>
    <row r="30" spans="1:9" x14ac:dyDescent="0.25">
      <c r="A30" s="315" t="s">
        <v>773</v>
      </c>
      <c r="B30" s="316"/>
      <c r="C30" s="316"/>
      <c r="D30" s="316"/>
      <c r="E30" s="316"/>
      <c r="F30" s="316"/>
      <c r="G30" s="316"/>
      <c r="H30" s="316"/>
      <c r="I30" s="316"/>
    </row>
    <row r="31" spans="1:9" x14ac:dyDescent="0.25">
      <c r="A31" s="315" t="s">
        <v>774</v>
      </c>
      <c r="B31" s="316">
        <v>431</v>
      </c>
      <c r="C31" s="316">
        <v>4694</v>
      </c>
      <c r="D31" s="316"/>
      <c r="E31" s="316"/>
      <c r="F31" s="316"/>
      <c r="G31" s="316"/>
      <c r="H31" s="316"/>
      <c r="I31" s="31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W22"/>
  <sheetViews>
    <sheetView topLeftCell="E1" zoomScaleNormal="100" workbookViewId="0">
      <selection activeCell="AM4" sqref="AM4"/>
    </sheetView>
  </sheetViews>
  <sheetFormatPr defaultColWidth="5.7109375" defaultRowHeight="12.75" x14ac:dyDescent="0.2"/>
  <cols>
    <col min="1" max="4" width="0" style="166" hidden="1" customWidth="1"/>
    <col min="5" max="5" width="7.140625" style="208" bestFit="1" customWidth="1"/>
    <col min="6" max="6" width="5.7109375" style="166"/>
    <col min="7" max="7" width="5.7109375" style="106"/>
    <col min="8" max="8" width="5.7109375" style="108"/>
    <col min="9" max="9" width="5.7109375" style="106"/>
    <col min="10" max="19" width="5.7109375" style="107"/>
    <col min="20" max="41" width="5.7109375" style="166"/>
    <col min="42" max="48" width="7.7109375" style="166" customWidth="1"/>
    <col min="49" max="16384" width="5.7109375" style="166"/>
  </cols>
  <sheetData>
    <row r="1" spans="1:49" s="4" customFormat="1" x14ac:dyDescent="0.2">
      <c r="E1" s="209"/>
      <c r="I1" s="109" t="s">
        <v>10</v>
      </c>
      <c r="J1" s="110"/>
      <c r="K1" s="110"/>
      <c r="L1" s="110"/>
      <c r="M1" s="160"/>
      <c r="N1" s="162"/>
      <c r="O1" s="162"/>
      <c r="P1" s="162"/>
      <c r="Q1" s="162"/>
      <c r="R1" s="162"/>
      <c r="S1" s="161"/>
    </row>
    <row r="2" spans="1:49" s="4" customFormat="1" x14ac:dyDescent="0.2">
      <c r="A2" s="10" t="s">
        <v>7</v>
      </c>
      <c r="B2" s="11" t="s">
        <v>335</v>
      </c>
      <c r="C2" s="11" t="s">
        <v>11</v>
      </c>
      <c r="D2" s="11" t="s">
        <v>12</v>
      </c>
      <c r="E2" s="210" t="s">
        <v>404</v>
      </c>
      <c r="F2" s="227" t="s">
        <v>294</v>
      </c>
      <c r="G2" s="116" t="s">
        <v>0</v>
      </c>
      <c r="H2" s="228" t="s">
        <v>121</v>
      </c>
      <c r="I2" s="10" t="s">
        <v>13</v>
      </c>
      <c r="J2" s="11" t="s">
        <v>14</v>
      </c>
      <c r="K2" s="11" t="s">
        <v>15</v>
      </c>
      <c r="L2" s="11" t="s">
        <v>16</v>
      </c>
      <c r="M2" s="11" t="s">
        <v>446</v>
      </c>
      <c r="N2" s="11"/>
      <c r="O2" s="11"/>
      <c r="P2" s="11"/>
      <c r="Q2" s="11"/>
      <c r="R2" s="11" t="s">
        <v>456</v>
      </c>
      <c r="S2" s="161"/>
      <c r="T2" s="109" t="s">
        <v>404</v>
      </c>
      <c r="U2" s="110"/>
      <c r="V2" s="111"/>
      <c r="X2" s="203" t="s">
        <v>562</v>
      </c>
    </row>
    <row r="3" spans="1:49" ht="12.75" customHeight="1" x14ac:dyDescent="0.2">
      <c r="A3" s="166">
        <f>INDEX(BONE!A:A,MATCH(MSR!$E3,BONE!$AF:$AF,0))</f>
        <v>4890</v>
      </c>
      <c r="B3" s="166">
        <f>INDEX(BONE!C:C,MATCH(MSR!$E3,BONE!$AF:$AF,0))</f>
        <v>0</v>
      </c>
      <c r="C3" s="166">
        <f>INDEX(BONE!E:E,MATCH(MSR!$E3,BONE!$AF:$AF,0))</f>
        <v>0</v>
      </c>
      <c r="D3" s="166" t="str">
        <f>INDEX(BONE!G:G,MATCH(MSR!$E3,BONE!$AF:$AF,0))</f>
        <v>x</v>
      </c>
      <c r="E3" s="207" t="s">
        <v>426</v>
      </c>
      <c r="F3" s="166" t="str">
        <f>INDEX(BONE!B:B,MATCH(MSR!$E3,BONE!$AF:$AF,0))</f>
        <v>10/007</v>
      </c>
      <c r="G3" s="106" t="str">
        <f>INDEX(BONE!H:H,MATCH(MSR!$E3,BONE!$AF:$AF,0))</f>
        <v>C</v>
      </c>
      <c r="H3" s="108" t="str">
        <f>INDEX(BONE!I:I,MATCH(MSR!$E3,BONE!$AF:$AF,0))</f>
        <v>RAD</v>
      </c>
      <c r="I3" s="106">
        <v>27.6</v>
      </c>
      <c r="J3" s="107">
        <v>70.69</v>
      </c>
      <c r="K3" s="107">
        <v>79.95</v>
      </c>
      <c r="L3" s="107">
        <v>23.49</v>
      </c>
      <c r="R3" s="107">
        <f>I3*Z14</f>
        <v>118.68</v>
      </c>
      <c r="T3" s="322" t="s">
        <v>447</v>
      </c>
      <c r="U3" s="323"/>
      <c r="V3" s="324"/>
      <c r="X3" s="193" t="s">
        <v>36</v>
      </c>
      <c r="Y3" s="194"/>
      <c r="Z3" s="195"/>
      <c r="AA3" s="196"/>
      <c r="AB3" s="197" t="s">
        <v>47</v>
      </c>
      <c r="AC3" s="198"/>
      <c r="AD3" s="196"/>
      <c r="AE3" s="199" t="s">
        <v>69</v>
      </c>
      <c r="AF3" s="200"/>
      <c r="AG3" s="201"/>
      <c r="AH3" s="196"/>
      <c r="AI3" s="202" t="s">
        <v>76</v>
      </c>
      <c r="AJ3" s="164"/>
      <c r="AK3" s="165"/>
      <c r="AM3" s="163" t="s">
        <v>72</v>
      </c>
      <c r="AN3" s="163"/>
      <c r="AO3" s="173" t="s">
        <v>498</v>
      </c>
      <c r="AP3" s="174"/>
      <c r="AQ3" s="174"/>
      <c r="AR3" s="174"/>
      <c r="AS3" s="174"/>
      <c r="AT3" s="174"/>
      <c r="AU3" s="174"/>
      <c r="AV3" s="174"/>
      <c r="AW3" s="175"/>
    </row>
    <row r="4" spans="1:49" x14ac:dyDescent="0.2">
      <c r="A4" s="166">
        <f>INDEX(BONE!A:A,MATCH(MSR!$E4,BONE!$AF:$AF,0))</f>
        <v>4890</v>
      </c>
      <c r="B4" s="166">
        <f>INDEX(BONE!C:C,MATCH(MSR!$E4,BONE!$AF:$AF,0))</f>
        <v>0</v>
      </c>
      <c r="C4" s="166">
        <f>INDEX(BONE!E:E,MATCH(MSR!$E4,BONE!$AF:$AF,0))</f>
        <v>0</v>
      </c>
      <c r="D4" s="166" t="str">
        <f>INDEX(BONE!G:G,MATCH(MSR!$E4,BONE!$AF:$AF,0))</f>
        <v>x</v>
      </c>
      <c r="E4" s="207" t="s">
        <v>427</v>
      </c>
      <c r="F4" s="166" t="str">
        <f>INDEX(BONE!B:B,MATCH(MSR!$E4,BONE!$AF:$AF,0))</f>
        <v>2/004</v>
      </c>
      <c r="G4" s="106" t="str">
        <f>INDEX(BONE!H:H,MATCH(MSR!$E4,BONE!$AF:$AF,0))</f>
        <v>H</v>
      </c>
      <c r="H4" s="108" t="str">
        <f>INDEX(BONE!I:I,MATCH(MSR!$E4,BONE!$AF:$AF,0))</f>
        <v>TIB</v>
      </c>
      <c r="I4" s="106">
        <v>36.4</v>
      </c>
      <c r="J4" s="107" t="s">
        <v>712</v>
      </c>
      <c r="K4" s="107" t="s">
        <v>712</v>
      </c>
      <c r="L4" s="107">
        <v>30.54</v>
      </c>
      <c r="R4" s="107">
        <f>I4*AN9</f>
        <v>143.67079999999999</v>
      </c>
      <c r="T4" s="322"/>
      <c r="U4" s="323"/>
      <c r="V4" s="324"/>
      <c r="X4" s="190" t="s">
        <v>491</v>
      </c>
      <c r="Y4" s="192" t="s">
        <v>121</v>
      </c>
      <c r="Z4" s="191" t="s">
        <v>522</v>
      </c>
      <c r="AB4" s="190" t="s">
        <v>497</v>
      </c>
      <c r="AC4" s="191" t="s">
        <v>522</v>
      </c>
      <c r="AE4" s="167" t="s">
        <v>523</v>
      </c>
      <c r="AF4" s="168" t="s">
        <v>522</v>
      </c>
      <c r="AG4" s="169" t="s">
        <v>521</v>
      </c>
      <c r="AI4" s="167" t="s">
        <v>514</v>
      </c>
      <c r="AJ4" s="168" t="s">
        <v>522</v>
      </c>
      <c r="AK4" s="169" t="s">
        <v>561</v>
      </c>
      <c r="AM4" s="176" t="s">
        <v>513</v>
      </c>
      <c r="AN4" s="177" t="s">
        <v>522</v>
      </c>
      <c r="AO4" s="178" t="s">
        <v>560</v>
      </c>
      <c r="AP4" s="179" t="s">
        <v>559</v>
      </c>
      <c r="AQ4" s="179" t="s">
        <v>499</v>
      </c>
      <c r="AR4" s="179" t="s">
        <v>500</v>
      </c>
      <c r="AS4" s="179" t="s">
        <v>501</v>
      </c>
      <c r="AT4" s="179" t="s">
        <v>502</v>
      </c>
      <c r="AU4" s="179" t="s">
        <v>503</v>
      </c>
      <c r="AV4" s="179" t="s">
        <v>504</v>
      </c>
      <c r="AW4" s="180" t="s">
        <v>558</v>
      </c>
    </row>
    <row r="5" spans="1:49" x14ac:dyDescent="0.2">
      <c r="A5" s="166">
        <f>INDEX(BONE!A:A,MATCH(MSR!$E5,BONE!$AF:$AF,0))</f>
        <v>4890</v>
      </c>
      <c r="B5" s="166">
        <f>INDEX(BONE!C:C,MATCH(MSR!$E5,BONE!$AF:$AF,0))</f>
        <v>0</v>
      </c>
      <c r="C5" s="166">
        <f>INDEX(BONE!E:E,MATCH(MSR!$E5,BONE!$AF:$AF,0))</f>
        <v>0</v>
      </c>
      <c r="D5" s="166" t="str">
        <f>INDEX(BONE!G:G,MATCH(MSR!$E5,BONE!$AF:$AF,0))</f>
        <v>x</v>
      </c>
      <c r="E5" s="207" t="s">
        <v>428</v>
      </c>
      <c r="F5" s="166" t="str">
        <f>INDEX(BONE!B:B,MATCH(MSR!$E5,BONE!$AF:$AF,0))</f>
        <v>2/004</v>
      </c>
      <c r="G5" s="106" t="str">
        <f>INDEX(BONE!H:H,MATCH(MSR!$E5,BONE!$AF:$AF,0))</f>
        <v>C</v>
      </c>
      <c r="H5" s="108" t="str">
        <f>INDEX(BONE!I:I,MATCH(MSR!$E5,BONE!$AF:$AF,0))</f>
        <v>MC</v>
      </c>
      <c r="I5" s="106">
        <v>21.2</v>
      </c>
      <c r="J5" s="107">
        <v>66.69</v>
      </c>
      <c r="K5" s="107">
        <v>61.92</v>
      </c>
      <c r="L5" s="107">
        <v>38.75</v>
      </c>
      <c r="R5" s="107">
        <f>I5*Z9</f>
        <v>129.85</v>
      </c>
      <c r="T5" s="322"/>
      <c r="U5" s="323"/>
      <c r="V5" s="324"/>
      <c r="X5" s="184" t="s">
        <v>492</v>
      </c>
      <c r="Y5" s="185" t="s">
        <v>182</v>
      </c>
      <c r="Z5" s="186">
        <v>6.51</v>
      </c>
      <c r="AB5" s="184" t="s">
        <v>172</v>
      </c>
      <c r="AC5" s="186">
        <v>4.22</v>
      </c>
      <c r="AE5" s="106" t="s">
        <v>172</v>
      </c>
      <c r="AF5" s="107">
        <v>42.820999999999998</v>
      </c>
      <c r="AG5" s="108">
        <v>0.55200000000000005</v>
      </c>
      <c r="AI5" s="106" t="s">
        <v>174</v>
      </c>
      <c r="AJ5" s="107">
        <v>3.43</v>
      </c>
      <c r="AK5" s="108">
        <v>-26.54</v>
      </c>
      <c r="AM5" s="106" t="s">
        <v>174</v>
      </c>
      <c r="AN5" s="107">
        <v>4.6340000000000003</v>
      </c>
      <c r="AO5" s="181">
        <v>230</v>
      </c>
      <c r="AP5" s="182" t="s">
        <v>525</v>
      </c>
      <c r="AQ5" s="182" t="s">
        <v>526</v>
      </c>
      <c r="AR5" s="182" t="s">
        <v>527</v>
      </c>
      <c r="AS5" s="182" t="s">
        <v>528</v>
      </c>
      <c r="AT5" s="182" t="s">
        <v>529</v>
      </c>
      <c r="AU5" s="182" t="s">
        <v>530</v>
      </c>
      <c r="AV5" s="182" t="s">
        <v>531</v>
      </c>
      <c r="AW5" s="183">
        <v>370</v>
      </c>
    </row>
    <row r="6" spans="1:49" x14ac:dyDescent="0.2">
      <c r="A6" s="166" t="e">
        <f>INDEX(BONE!A:A,MATCH(MSR!$E6,BONE!$AF:$AF,0))</f>
        <v>#N/A</v>
      </c>
      <c r="B6" s="166" t="e">
        <f>INDEX(BONE!C:C,MATCH(MSR!$E6,BONE!$AF:$AF,0))</f>
        <v>#N/A</v>
      </c>
      <c r="C6" s="166" t="e">
        <f>INDEX(BONE!E:E,MATCH(MSR!$E6,BONE!$AF:$AF,0))</f>
        <v>#N/A</v>
      </c>
      <c r="D6" s="166" t="e">
        <f>INDEX(BONE!G:G,MATCH(MSR!$E6,BONE!$AF:$AF,0))</f>
        <v>#N/A</v>
      </c>
      <c r="E6" s="207" t="s">
        <v>429</v>
      </c>
      <c r="F6" s="166" t="e">
        <f>INDEX(BONE!B:B,MATCH(MSR!$E6,BONE!$AF:$AF,0))</f>
        <v>#N/A</v>
      </c>
      <c r="G6" s="106" t="e">
        <f>INDEX(BONE!H:H,MATCH(MSR!$E6,BONE!$AF:$AF,0))</f>
        <v>#N/A</v>
      </c>
      <c r="H6" s="108" t="e">
        <f>INDEX(BONE!I:I,MATCH(MSR!$E6,BONE!$AF:$AF,0))</f>
        <v>#N/A</v>
      </c>
      <c r="T6" s="322"/>
      <c r="U6" s="323"/>
      <c r="V6" s="324"/>
      <c r="X6" s="184"/>
      <c r="Y6" s="185" t="s">
        <v>200</v>
      </c>
      <c r="Z6" s="186">
        <v>5.8149999999999995</v>
      </c>
      <c r="AB6" s="184" t="s">
        <v>174</v>
      </c>
      <c r="AC6" s="186">
        <v>4.28</v>
      </c>
      <c r="AE6" s="106" t="s">
        <v>174</v>
      </c>
      <c r="AF6" s="107">
        <v>30.12</v>
      </c>
      <c r="AG6" s="108">
        <v>0.63</v>
      </c>
      <c r="AI6" s="106" t="s">
        <v>176</v>
      </c>
      <c r="AJ6" s="107">
        <v>3.18</v>
      </c>
      <c r="AK6" s="108">
        <v>19.510000000000002</v>
      </c>
      <c r="AM6" s="106" t="s">
        <v>176</v>
      </c>
      <c r="AN6" s="107">
        <v>4.1109999999999998</v>
      </c>
      <c r="AO6" s="106">
        <v>270</v>
      </c>
      <c r="AP6" s="107" t="s">
        <v>527</v>
      </c>
      <c r="AQ6" s="107" t="s">
        <v>528</v>
      </c>
      <c r="AR6" s="107" t="s">
        <v>529</v>
      </c>
      <c r="AS6" s="107" t="s">
        <v>530</v>
      </c>
      <c r="AT6" s="107" t="s">
        <v>531</v>
      </c>
      <c r="AU6" s="107" t="s">
        <v>532</v>
      </c>
      <c r="AV6" s="107" t="s">
        <v>533</v>
      </c>
      <c r="AW6" s="108">
        <v>410</v>
      </c>
    </row>
    <row r="7" spans="1:49" x14ac:dyDescent="0.2">
      <c r="A7" s="166" t="e">
        <f>INDEX(BONE!A:A,MATCH(MSR!$E7,BONE!$AF:$AF,0))</f>
        <v>#N/A</v>
      </c>
      <c r="B7" s="166" t="e">
        <f>INDEX(BONE!C:C,MATCH(MSR!$E7,BONE!$AF:$AF,0))</f>
        <v>#N/A</v>
      </c>
      <c r="C7" s="166" t="e">
        <f>INDEX(BONE!E:E,MATCH(MSR!$E7,BONE!$AF:$AF,0))</f>
        <v>#N/A</v>
      </c>
      <c r="D7" s="166" t="e">
        <f>INDEX(BONE!G:G,MATCH(MSR!$E7,BONE!$AF:$AF,0))</f>
        <v>#N/A</v>
      </c>
      <c r="E7" s="207" t="s">
        <v>430</v>
      </c>
      <c r="F7" s="166" t="e">
        <f>INDEX(BONE!B:B,MATCH(MSR!$E7,BONE!$AF:$AF,0))</f>
        <v>#N/A</v>
      </c>
      <c r="G7" s="106" t="e">
        <f>INDEX(BONE!H:H,MATCH(MSR!$E7,BONE!$AF:$AF,0))</f>
        <v>#N/A</v>
      </c>
      <c r="H7" s="108" t="e">
        <f>INDEX(BONE!I:I,MATCH(MSR!$E7,BONE!$AF:$AF,0))</f>
        <v>#N/A</v>
      </c>
      <c r="T7" s="322"/>
      <c r="U7" s="323"/>
      <c r="V7" s="324"/>
      <c r="X7" s="184" t="s">
        <v>493</v>
      </c>
      <c r="Y7" s="185" t="s">
        <v>182</v>
      </c>
      <c r="Z7" s="186">
        <v>6.11</v>
      </c>
      <c r="AB7" s="184" t="s">
        <v>176</v>
      </c>
      <c r="AC7" s="186">
        <v>4.0199999999999996</v>
      </c>
      <c r="AE7" s="106" t="s">
        <v>176</v>
      </c>
      <c r="AF7" s="107">
        <v>81.668999999999997</v>
      </c>
      <c r="AG7" s="108">
        <v>0.47</v>
      </c>
      <c r="AI7" s="106" t="s">
        <v>179</v>
      </c>
      <c r="AJ7" s="107">
        <v>2.78</v>
      </c>
      <c r="AK7" s="108">
        <v>6.21</v>
      </c>
      <c r="AM7" s="106" t="s">
        <v>182</v>
      </c>
      <c r="AN7" s="107">
        <v>6.1020000000000003</v>
      </c>
      <c r="AO7" s="106">
        <v>175</v>
      </c>
      <c r="AP7" s="107" t="s">
        <v>534</v>
      </c>
      <c r="AQ7" s="107" t="s">
        <v>535</v>
      </c>
      <c r="AR7" s="107" t="s">
        <v>536</v>
      </c>
      <c r="AS7" s="107" t="s">
        <v>537</v>
      </c>
      <c r="AT7" s="107" t="s">
        <v>538</v>
      </c>
      <c r="AU7" s="107" t="s">
        <v>539</v>
      </c>
      <c r="AV7" s="107" t="s">
        <v>540</v>
      </c>
      <c r="AW7" s="108">
        <v>280</v>
      </c>
    </row>
    <row r="8" spans="1:49" x14ac:dyDescent="0.2">
      <c r="A8" s="166" t="e">
        <f>INDEX(BONE!A:A,MATCH(MSR!$E8,BONE!$AF:$AF,0))</f>
        <v>#N/A</v>
      </c>
      <c r="B8" s="166" t="e">
        <f>INDEX(BONE!C:C,MATCH(MSR!$E8,BONE!$AF:$AF,0))</f>
        <v>#N/A</v>
      </c>
      <c r="C8" s="166" t="e">
        <f>INDEX(BONE!E:E,MATCH(MSR!$E8,BONE!$AF:$AF,0))</f>
        <v>#N/A</v>
      </c>
      <c r="D8" s="166" t="e">
        <f>INDEX(BONE!G:G,MATCH(MSR!$E8,BONE!$AF:$AF,0))</f>
        <v>#N/A</v>
      </c>
      <c r="E8" s="207" t="s">
        <v>431</v>
      </c>
      <c r="F8" s="166" t="e">
        <f>INDEX(BONE!B:B,MATCH(MSR!$E8,BONE!$AF:$AF,0))</f>
        <v>#N/A</v>
      </c>
      <c r="G8" s="106" t="e">
        <f>INDEX(BONE!H:H,MATCH(MSR!$E8,BONE!$AF:$AF,0))</f>
        <v>#N/A</v>
      </c>
      <c r="H8" s="108" t="e">
        <f>INDEX(BONE!I:I,MATCH(MSR!$E8,BONE!$AF:$AF,0))</f>
        <v>#N/A</v>
      </c>
      <c r="T8" s="322"/>
      <c r="U8" s="323"/>
      <c r="V8" s="324"/>
      <c r="X8" s="184"/>
      <c r="Y8" s="185" t="s">
        <v>200</v>
      </c>
      <c r="Z8" s="186">
        <v>5.46</v>
      </c>
      <c r="AB8" s="184" t="s">
        <v>179</v>
      </c>
      <c r="AC8" s="186">
        <v>3.22</v>
      </c>
      <c r="AE8" s="106" t="s">
        <v>179</v>
      </c>
      <c r="AF8" s="107">
        <v>64.350999999999999</v>
      </c>
      <c r="AG8" s="108">
        <v>0.48799999999999999</v>
      </c>
      <c r="AI8" s="106" t="s">
        <v>515</v>
      </c>
      <c r="AJ8" s="107">
        <v>1.65</v>
      </c>
      <c r="AK8" s="108">
        <v>-4.32</v>
      </c>
      <c r="AM8" s="106" t="s">
        <v>190</v>
      </c>
      <c r="AN8" s="107">
        <v>3.5009999999999999</v>
      </c>
      <c r="AO8" s="106">
        <v>330</v>
      </c>
      <c r="AP8" s="107" t="s">
        <v>530</v>
      </c>
      <c r="AQ8" s="107" t="s">
        <v>531</v>
      </c>
      <c r="AR8" s="107" t="s">
        <v>532</v>
      </c>
      <c r="AS8" s="107" t="s">
        <v>533</v>
      </c>
      <c r="AT8" s="107" t="s">
        <v>541</v>
      </c>
      <c r="AU8" s="107" t="s">
        <v>542</v>
      </c>
      <c r="AV8" s="107" t="s">
        <v>543</v>
      </c>
      <c r="AW8" s="108">
        <v>470</v>
      </c>
    </row>
    <row r="9" spans="1:49" x14ac:dyDescent="0.2">
      <c r="A9" s="166" t="e">
        <f>INDEX(BONE!A:A,MATCH(MSR!$E9,BONE!$AF:$AF,0))</f>
        <v>#N/A</v>
      </c>
      <c r="B9" s="166" t="e">
        <f>INDEX(BONE!C:C,MATCH(MSR!$E9,BONE!$AF:$AF,0))</f>
        <v>#N/A</v>
      </c>
      <c r="C9" s="166" t="e">
        <f>INDEX(BONE!E:E,MATCH(MSR!$E9,BONE!$AF:$AF,0))</f>
        <v>#N/A</v>
      </c>
      <c r="D9" s="166" t="e">
        <f>INDEX(BONE!G:G,MATCH(MSR!$E9,BONE!$AF:$AF,0))</f>
        <v>#N/A</v>
      </c>
      <c r="E9" s="207" t="s">
        <v>432</v>
      </c>
      <c r="F9" s="166" t="e">
        <f>INDEX(BONE!B:B,MATCH(MSR!$E9,BONE!$AF:$AF,0))</f>
        <v>#N/A</v>
      </c>
      <c r="G9" s="106" t="e">
        <f>INDEX(BONE!H:H,MATCH(MSR!$E9,BONE!$AF:$AF,0))</f>
        <v>#N/A</v>
      </c>
      <c r="H9" s="108" t="e">
        <f>INDEX(BONE!I:I,MATCH(MSR!$E9,BONE!$AF:$AF,0))</f>
        <v>#N/A</v>
      </c>
      <c r="T9" s="322"/>
      <c r="U9" s="323"/>
      <c r="V9" s="324"/>
      <c r="X9" s="184" t="s">
        <v>494</v>
      </c>
      <c r="Y9" s="185" t="s">
        <v>182</v>
      </c>
      <c r="Z9" s="186">
        <v>6.125</v>
      </c>
      <c r="AB9" s="184" t="s">
        <v>182</v>
      </c>
      <c r="AC9" s="186">
        <v>4.8899999999999997</v>
      </c>
      <c r="AE9" s="106" t="s">
        <v>517</v>
      </c>
      <c r="AF9" s="107">
        <v>66.972999999999999</v>
      </c>
      <c r="AG9" s="108">
        <v>0.58899999999999997</v>
      </c>
      <c r="AI9" s="106" t="s">
        <v>190</v>
      </c>
      <c r="AJ9" s="107">
        <v>3.14</v>
      </c>
      <c r="AK9" s="108">
        <v>-12.96</v>
      </c>
      <c r="AM9" s="106" t="s">
        <v>192</v>
      </c>
      <c r="AN9" s="107">
        <v>3.9470000000000001</v>
      </c>
      <c r="AO9" s="106">
        <v>285</v>
      </c>
      <c r="AP9" s="107" t="s">
        <v>544</v>
      </c>
      <c r="AQ9" s="107" t="s">
        <v>545</v>
      </c>
      <c r="AR9" s="107" t="s">
        <v>546</v>
      </c>
      <c r="AS9" s="107" t="s">
        <v>547</v>
      </c>
      <c r="AT9" s="107" t="s">
        <v>548</v>
      </c>
      <c r="AU9" s="107" t="s">
        <v>549</v>
      </c>
      <c r="AV9" s="107" t="s">
        <v>550</v>
      </c>
      <c r="AW9" s="108">
        <v>425</v>
      </c>
    </row>
    <row r="10" spans="1:49" x14ac:dyDescent="0.2">
      <c r="A10" s="166" t="e">
        <f>INDEX(BONE!A:A,MATCH(MSR!$E10,BONE!$AF:$AF,0))</f>
        <v>#N/A</v>
      </c>
      <c r="B10" s="166" t="e">
        <f>INDEX(BONE!C:C,MATCH(MSR!$E10,BONE!$AF:$AF,0))</f>
        <v>#N/A</v>
      </c>
      <c r="C10" s="166" t="e">
        <f>INDEX(BONE!E:E,MATCH(MSR!$E10,BONE!$AF:$AF,0))</f>
        <v>#N/A</v>
      </c>
      <c r="D10" s="166" t="e">
        <f>INDEX(BONE!G:G,MATCH(MSR!$E10,BONE!$AF:$AF,0))</f>
        <v>#N/A</v>
      </c>
      <c r="E10" s="207" t="s">
        <v>433</v>
      </c>
      <c r="F10" s="166" t="e">
        <f>INDEX(BONE!B:B,MATCH(MSR!$E10,BONE!$AF:$AF,0))</f>
        <v>#N/A</v>
      </c>
      <c r="G10" s="106" t="e">
        <f>INDEX(BONE!H:H,MATCH(MSR!$E10,BONE!$AF:$AF,0))</f>
        <v>#N/A</v>
      </c>
      <c r="H10" s="108" t="e">
        <f>INDEX(BONE!I:I,MATCH(MSR!$E10,BONE!$AF:$AF,0))</f>
        <v>#N/A</v>
      </c>
      <c r="T10" s="322"/>
      <c r="U10" s="323"/>
      <c r="V10" s="324"/>
      <c r="X10" s="184"/>
      <c r="Y10" s="185" t="s">
        <v>200</v>
      </c>
      <c r="Z10" s="186">
        <v>5.4499999999999993</v>
      </c>
      <c r="AB10" s="184" t="s">
        <v>190</v>
      </c>
      <c r="AC10" s="186">
        <v>3.53</v>
      </c>
      <c r="AE10" s="106" t="s">
        <v>518</v>
      </c>
      <c r="AF10" s="107">
        <v>62.515999999999998</v>
      </c>
      <c r="AG10" s="108">
        <v>0.60299999999999998</v>
      </c>
      <c r="AI10" s="106" t="s">
        <v>192</v>
      </c>
      <c r="AJ10" s="107">
        <v>2.92</v>
      </c>
      <c r="AK10" s="108">
        <v>9.41</v>
      </c>
      <c r="AM10" s="170" t="s">
        <v>200</v>
      </c>
      <c r="AN10" s="107">
        <v>5.2389999999999999</v>
      </c>
      <c r="AO10" s="106">
        <v>215</v>
      </c>
      <c r="AP10" s="107" t="s">
        <v>551</v>
      </c>
      <c r="AQ10" s="107" t="s">
        <v>552</v>
      </c>
      <c r="AR10" s="107" t="s">
        <v>553</v>
      </c>
      <c r="AS10" s="107" t="s">
        <v>554</v>
      </c>
      <c r="AT10" s="107" t="s">
        <v>555</v>
      </c>
      <c r="AU10" s="107" t="s">
        <v>556</v>
      </c>
      <c r="AV10" s="107" t="s">
        <v>557</v>
      </c>
      <c r="AW10" s="108">
        <v>320</v>
      </c>
    </row>
    <row r="11" spans="1:49" x14ac:dyDescent="0.2">
      <c r="A11" s="166" t="e">
        <f>INDEX(BONE!A:A,MATCH(MSR!$E11,BONE!$AF:$AF,0))</f>
        <v>#N/A</v>
      </c>
      <c r="B11" s="166" t="e">
        <f>INDEX(BONE!C:C,MATCH(MSR!$E11,BONE!$AF:$AF,0))</f>
        <v>#N/A</v>
      </c>
      <c r="C11" s="166" t="e">
        <f>INDEX(BONE!E:E,MATCH(MSR!$E11,BONE!$AF:$AF,0))</f>
        <v>#N/A</v>
      </c>
      <c r="D11" s="166" t="e">
        <f>INDEX(BONE!G:G,MATCH(MSR!$E11,BONE!$AF:$AF,0))</f>
        <v>#N/A</v>
      </c>
      <c r="E11" s="207" t="s">
        <v>434</v>
      </c>
      <c r="F11" s="166" t="e">
        <f>INDEX(BONE!B:B,MATCH(MSR!$E11,BONE!$AF:$AF,0))</f>
        <v>#N/A</v>
      </c>
      <c r="G11" s="106" t="e">
        <f>INDEX(BONE!H:H,MATCH(MSR!$E11,BONE!$AF:$AF,0))</f>
        <v>#N/A</v>
      </c>
      <c r="H11" s="108" t="e">
        <f>INDEX(BONE!I:I,MATCH(MSR!$E11,BONE!$AF:$AF,0))</f>
        <v>#N/A</v>
      </c>
      <c r="T11" s="322"/>
      <c r="U11" s="323"/>
      <c r="V11" s="324"/>
      <c r="X11" s="184" t="s">
        <v>495</v>
      </c>
      <c r="Y11" s="185" t="s">
        <v>182</v>
      </c>
      <c r="Z11" s="186">
        <v>6.1899999999999995</v>
      </c>
      <c r="AB11" s="184" t="s">
        <v>192</v>
      </c>
      <c r="AC11" s="186">
        <v>3.01</v>
      </c>
      <c r="AE11" s="106" t="s">
        <v>190</v>
      </c>
      <c r="AF11" s="107">
        <v>16.605</v>
      </c>
      <c r="AG11" s="108">
        <v>0.72399999999999998</v>
      </c>
      <c r="AI11" s="170" t="s">
        <v>516</v>
      </c>
      <c r="AJ11" s="171">
        <v>1.52</v>
      </c>
      <c r="AK11" s="172">
        <v>-2.4700000000000002</v>
      </c>
      <c r="AN11" s="176" t="s">
        <v>524</v>
      </c>
      <c r="AO11" s="178" t="s">
        <v>505</v>
      </c>
      <c r="AP11" s="179" t="s">
        <v>506</v>
      </c>
      <c r="AQ11" s="179" t="s">
        <v>507</v>
      </c>
      <c r="AR11" s="179" t="s">
        <v>508</v>
      </c>
      <c r="AS11" s="179" t="s">
        <v>509</v>
      </c>
      <c r="AT11" s="179" t="s">
        <v>510</v>
      </c>
      <c r="AU11" s="179" t="s">
        <v>511</v>
      </c>
      <c r="AV11" s="179" t="s">
        <v>512</v>
      </c>
      <c r="AW11" s="180">
        <v>1680</v>
      </c>
    </row>
    <row r="12" spans="1:49" x14ac:dyDescent="0.2">
      <c r="A12" s="166" t="e">
        <f>INDEX(BONE!A:A,MATCH(MSR!$E12,BONE!$AF:$AF,0))</f>
        <v>#N/A</v>
      </c>
      <c r="B12" s="166" t="e">
        <f>INDEX(BONE!C:C,MATCH(MSR!$E12,BONE!$AF:$AF,0))</f>
        <v>#N/A</v>
      </c>
      <c r="C12" s="166" t="e">
        <f>INDEX(BONE!E:E,MATCH(MSR!$E12,BONE!$AF:$AF,0))</f>
        <v>#N/A</v>
      </c>
      <c r="D12" s="166" t="e">
        <f>INDEX(BONE!G:G,MATCH(MSR!$E12,BONE!$AF:$AF,0))</f>
        <v>#N/A</v>
      </c>
      <c r="E12" s="207" t="s">
        <v>435</v>
      </c>
      <c r="F12" s="166" t="e">
        <f>INDEX(BONE!B:B,MATCH(MSR!$E12,BONE!$AF:$AF,0))</f>
        <v>#N/A</v>
      </c>
      <c r="G12" s="106" t="e">
        <f>INDEX(BONE!H:H,MATCH(MSR!$E12,BONE!$AF:$AF,0))</f>
        <v>#N/A</v>
      </c>
      <c r="H12" s="108" t="e">
        <f>INDEX(BONE!I:I,MATCH(MSR!$E12,BONE!$AF:$AF,0))</f>
        <v>#N/A</v>
      </c>
      <c r="T12" s="322"/>
      <c r="U12" s="323"/>
      <c r="V12" s="324"/>
      <c r="X12" s="184"/>
      <c r="Y12" s="185" t="s">
        <v>200</v>
      </c>
      <c r="Z12" s="186">
        <v>5.45</v>
      </c>
      <c r="AB12" s="184" t="s">
        <v>496</v>
      </c>
      <c r="AC12" s="186">
        <v>20.95</v>
      </c>
      <c r="AE12" s="106" t="s">
        <v>192</v>
      </c>
      <c r="AF12" s="107">
        <v>20.373000000000001</v>
      </c>
      <c r="AG12" s="108">
        <v>0.7</v>
      </c>
    </row>
    <row r="13" spans="1:49" x14ac:dyDescent="0.2">
      <c r="A13" s="166" t="e">
        <f>INDEX(BONE!A:A,MATCH(MSR!$E13,BONE!$AF:$AF,0))</f>
        <v>#N/A</v>
      </c>
      <c r="B13" s="166" t="e">
        <f>INDEX(BONE!C:C,MATCH(MSR!$E13,BONE!$AF:$AF,0))</f>
        <v>#N/A</v>
      </c>
      <c r="C13" s="166" t="e">
        <f>INDEX(BONE!E:E,MATCH(MSR!$E13,BONE!$AF:$AF,0))</f>
        <v>#N/A</v>
      </c>
      <c r="D13" s="166" t="e">
        <f>INDEX(BONE!G:G,MATCH(MSR!$E13,BONE!$AF:$AF,0))</f>
        <v>#N/A</v>
      </c>
      <c r="E13" s="207" t="s">
        <v>436</v>
      </c>
      <c r="F13" s="166" t="e">
        <f>INDEX(BONE!B:B,MATCH(MSR!$E13,BONE!$AF:$AF,0))</f>
        <v>#N/A</v>
      </c>
      <c r="G13" s="106" t="e">
        <f>INDEX(BONE!H:H,MATCH(MSR!$E13,BONE!$AF:$AF,0))</f>
        <v>#N/A</v>
      </c>
      <c r="H13" s="108" t="e">
        <f>INDEX(BONE!I:I,MATCH(MSR!$E13,BONE!$AF:$AF,0))</f>
        <v>#N/A</v>
      </c>
      <c r="T13" s="325"/>
      <c r="U13" s="326"/>
      <c r="V13" s="327"/>
      <c r="X13" s="184"/>
      <c r="Y13" s="185" t="s">
        <v>174</v>
      </c>
      <c r="Z13" s="186">
        <v>4.7699999999999996</v>
      </c>
      <c r="AB13" s="184" t="s">
        <v>456</v>
      </c>
      <c r="AC13" s="186">
        <v>10.78</v>
      </c>
      <c r="AE13" s="106" t="s">
        <v>519</v>
      </c>
      <c r="AF13" s="107">
        <v>66.248000000000005</v>
      </c>
      <c r="AG13" s="108">
        <v>0.57999999999999996</v>
      </c>
    </row>
    <row r="14" spans="1:49" ht="15" x14ac:dyDescent="0.25">
      <c r="A14" s="166" t="e">
        <f>INDEX(BONE!A:A,MATCH(MSR!$E14,BONE!$AF:$AF,0))</f>
        <v>#N/A</v>
      </c>
      <c r="B14" s="166" t="e">
        <f>INDEX(BONE!C:C,MATCH(MSR!$E14,BONE!$AF:$AF,0))</f>
        <v>#N/A</v>
      </c>
      <c r="C14" s="166" t="e">
        <f>INDEX(BONE!E:E,MATCH(MSR!$E14,BONE!$AF:$AF,0))</f>
        <v>#N/A</v>
      </c>
      <c r="D14" s="166" t="e">
        <f>INDEX(BONE!G:G,MATCH(MSR!$E14,BONE!$AF:$AF,0))</f>
        <v>#N/A</v>
      </c>
      <c r="E14" s="207" t="s">
        <v>437</v>
      </c>
      <c r="F14" s="166" t="e">
        <f>INDEX(BONE!B:B,MATCH(MSR!$E14,BONE!$AF:$AF,0))</f>
        <v>#N/A</v>
      </c>
      <c r="G14" s="106" t="e">
        <f>INDEX(BONE!H:H,MATCH(MSR!$E14,BONE!$AF:$AF,0))</f>
        <v>#N/A</v>
      </c>
      <c r="H14" s="108" t="e">
        <f>INDEX(BONE!I:I,MATCH(MSR!$E14,BONE!$AF:$AF,0))</f>
        <v>#N/A</v>
      </c>
      <c r="T14"/>
      <c r="U14"/>
      <c r="V14"/>
      <c r="X14" s="184"/>
      <c r="Y14" s="185" t="s">
        <v>176</v>
      </c>
      <c r="Z14" s="186">
        <v>4.3</v>
      </c>
      <c r="AB14" s="187" t="s">
        <v>200</v>
      </c>
      <c r="AC14" s="188">
        <v>4.54</v>
      </c>
      <c r="AE14" s="106" t="s">
        <v>520</v>
      </c>
      <c r="AF14" s="107">
        <v>73.134</v>
      </c>
      <c r="AG14" s="108">
        <v>0.54900000000000004</v>
      </c>
    </row>
    <row r="15" spans="1:49" ht="15" x14ac:dyDescent="0.25">
      <c r="A15" s="166" t="e">
        <f>INDEX(BONE!A:A,MATCH(MSR!$E15,BONE!$AF:$AF,0))</f>
        <v>#N/A</v>
      </c>
      <c r="B15" s="166" t="e">
        <f>INDEX(BONE!C:C,MATCH(MSR!$E15,BONE!$AF:$AF,0))</f>
        <v>#N/A</v>
      </c>
      <c r="C15" s="166" t="e">
        <f>INDEX(BONE!E:E,MATCH(MSR!$E15,BONE!$AF:$AF,0))</f>
        <v>#N/A</v>
      </c>
      <c r="D15" s="166" t="e">
        <f>INDEX(BONE!G:G,MATCH(MSR!$E15,BONE!$AF:$AF,0))</f>
        <v>#N/A</v>
      </c>
      <c r="E15" s="207" t="s">
        <v>438</v>
      </c>
      <c r="F15" s="166" t="e">
        <f>INDEX(BONE!B:B,MATCH(MSR!$E15,BONE!$AF:$AF,0))</f>
        <v>#N/A</v>
      </c>
      <c r="G15" s="106" t="e">
        <f>INDEX(BONE!H:H,MATCH(MSR!$E15,BONE!$AF:$AF,0))</f>
        <v>#N/A</v>
      </c>
      <c r="H15" s="108" t="e">
        <f>INDEX(BONE!I:I,MATCH(MSR!$E15,BONE!$AF:$AF,0))</f>
        <v>#N/A</v>
      </c>
      <c r="T15"/>
      <c r="U15"/>
      <c r="V15"/>
      <c r="X15" s="184"/>
      <c r="Y15" s="185" t="s">
        <v>190</v>
      </c>
      <c r="Z15" s="186">
        <v>3.47</v>
      </c>
      <c r="AE15" s="106" t="s">
        <v>496</v>
      </c>
      <c r="AF15" s="107">
        <v>188.14599999999999</v>
      </c>
      <c r="AG15" s="108">
        <v>0.39600000000000002</v>
      </c>
    </row>
    <row r="16" spans="1:49" x14ac:dyDescent="0.2">
      <c r="A16" s="166" t="e">
        <f>INDEX(BONE!A:A,MATCH(MSR!$E16,BONE!$AF:$AF,0))</f>
        <v>#N/A</v>
      </c>
      <c r="B16" s="166" t="e">
        <f>INDEX(BONE!C:C,MATCH(MSR!$E16,BONE!$AF:$AF,0))</f>
        <v>#N/A</v>
      </c>
      <c r="C16" s="166" t="e">
        <f>INDEX(BONE!E:E,MATCH(MSR!$E16,BONE!$AF:$AF,0))</f>
        <v>#N/A</v>
      </c>
      <c r="D16" s="166" t="e">
        <f>INDEX(BONE!G:G,MATCH(MSR!$E16,BONE!$AF:$AF,0))</f>
        <v>#N/A</v>
      </c>
      <c r="E16" s="207" t="s">
        <v>439</v>
      </c>
      <c r="F16" s="166" t="e">
        <f>INDEX(BONE!B:B,MATCH(MSR!$E16,BONE!$AF:$AF,0))</f>
        <v>#N/A</v>
      </c>
      <c r="G16" s="106" t="e">
        <f>INDEX(BONE!H:H,MATCH(MSR!$E16,BONE!$AF:$AF,0))</f>
        <v>#N/A</v>
      </c>
      <c r="H16" s="108" t="e">
        <f>INDEX(BONE!I:I,MATCH(MSR!$E16,BONE!$AF:$AF,0))</f>
        <v>#N/A</v>
      </c>
      <c r="X16" s="187"/>
      <c r="Y16" s="189" t="s">
        <v>192</v>
      </c>
      <c r="Z16" s="188">
        <v>3.45</v>
      </c>
      <c r="AE16" s="170" t="s">
        <v>456</v>
      </c>
      <c r="AF16" s="171">
        <v>88.507999999999996</v>
      </c>
      <c r="AG16" s="172">
        <v>0.505</v>
      </c>
    </row>
    <row r="17" spans="1:8" x14ac:dyDescent="0.2">
      <c r="A17" s="166" t="e">
        <f>INDEX(BONE!A:A,MATCH(MSR!$E17,BONE!$AF:$AF,0))</f>
        <v>#N/A</v>
      </c>
      <c r="B17" s="166" t="e">
        <f>INDEX(BONE!C:C,MATCH(MSR!$E17,BONE!$AF:$AF,0))</f>
        <v>#N/A</v>
      </c>
      <c r="C17" s="166" t="e">
        <f>INDEX(BONE!E:E,MATCH(MSR!$E17,BONE!$AF:$AF,0))</f>
        <v>#N/A</v>
      </c>
      <c r="D17" s="166" t="e">
        <f>INDEX(BONE!G:G,MATCH(MSR!$E17,BONE!$AF:$AF,0))</f>
        <v>#N/A</v>
      </c>
      <c r="E17" s="207" t="s">
        <v>440</v>
      </c>
      <c r="F17" s="166" t="e">
        <f>INDEX(BONE!B:B,MATCH(MSR!$E17,BONE!$AF:$AF,0))</f>
        <v>#N/A</v>
      </c>
      <c r="G17" s="106" t="e">
        <f>INDEX(BONE!H:H,MATCH(MSR!$E17,BONE!$AF:$AF,0))</f>
        <v>#N/A</v>
      </c>
      <c r="H17" s="108" t="e">
        <f>INDEX(BONE!I:I,MATCH(MSR!$E17,BONE!$AF:$AF,0))</f>
        <v>#N/A</v>
      </c>
    </row>
    <row r="18" spans="1:8" x14ac:dyDescent="0.2">
      <c r="A18" s="166" t="e">
        <f>INDEX(BONE!A:A,MATCH(MSR!$E18,BONE!$AF:$AF,0))</f>
        <v>#N/A</v>
      </c>
      <c r="B18" s="166" t="e">
        <f>INDEX(BONE!C:C,MATCH(MSR!$E18,BONE!$AF:$AF,0))</f>
        <v>#N/A</v>
      </c>
      <c r="C18" s="166" t="e">
        <f>INDEX(BONE!E:E,MATCH(MSR!$E18,BONE!$AF:$AF,0))</f>
        <v>#N/A</v>
      </c>
      <c r="D18" s="166" t="e">
        <f>INDEX(BONE!G:G,MATCH(MSR!$E18,BONE!$AF:$AF,0))</f>
        <v>#N/A</v>
      </c>
      <c r="E18" s="207" t="s">
        <v>441</v>
      </c>
      <c r="F18" s="166" t="e">
        <f>INDEX(BONE!B:B,MATCH(MSR!$E18,BONE!$AF:$AF,0))</f>
        <v>#N/A</v>
      </c>
      <c r="G18" s="106" t="e">
        <f>INDEX(BONE!H:H,MATCH(MSR!$E18,BONE!$AF:$AF,0))</f>
        <v>#N/A</v>
      </c>
      <c r="H18" s="108" t="e">
        <f>INDEX(BONE!I:I,MATCH(MSR!$E18,BONE!$AF:$AF,0))</f>
        <v>#N/A</v>
      </c>
    </row>
    <row r="19" spans="1:8" x14ac:dyDescent="0.2">
      <c r="A19" s="166" t="e">
        <f>INDEX(BONE!A:A,MATCH(MSR!$E19,BONE!$AF:$AF,0))</f>
        <v>#N/A</v>
      </c>
      <c r="B19" s="166" t="e">
        <f>INDEX(BONE!C:C,MATCH(MSR!$E19,BONE!$AF:$AF,0))</f>
        <v>#N/A</v>
      </c>
      <c r="C19" s="166" t="e">
        <f>INDEX(BONE!E:E,MATCH(MSR!$E19,BONE!$AF:$AF,0))</f>
        <v>#N/A</v>
      </c>
      <c r="D19" s="166" t="e">
        <f>INDEX(BONE!G:G,MATCH(MSR!$E19,BONE!$AF:$AF,0))</f>
        <v>#N/A</v>
      </c>
      <c r="E19" s="207" t="s">
        <v>442</v>
      </c>
      <c r="F19" s="166" t="e">
        <f>INDEX(BONE!B:B,MATCH(MSR!$E19,BONE!$AF:$AF,0))</f>
        <v>#N/A</v>
      </c>
      <c r="G19" s="106" t="e">
        <f>INDEX(BONE!H:H,MATCH(MSR!$E19,BONE!$AF:$AF,0))</f>
        <v>#N/A</v>
      </c>
      <c r="H19" s="108" t="e">
        <f>INDEX(BONE!I:I,MATCH(MSR!$E19,BONE!$AF:$AF,0))</f>
        <v>#N/A</v>
      </c>
    </row>
    <row r="20" spans="1:8" x14ac:dyDescent="0.2">
      <c r="A20" s="166" t="e">
        <f>INDEX(BONE!A:A,MATCH(MSR!$E20,BONE!$AF:$AF,0))</f>
        <v>#N/A</v>
      </c>
      <c r="B20" s="166" t="e">
        <f>INDEX(BONE!C:C,MATCH(MSR!$E20,BONE!$AF:$AF,0))</f>
        <v>#N/A</v>
      </c>
      <c r="C20" s="166" t="e">
        <f>INDEX(BONE!E:E,MATCH(MSR!$E20,BONE!$AF:$AF,0))</f>
        <v>#N/A</v>
      </c>
      <c r="D20" s="166" t="e">
        <f>INDEX(BONE!G:G,MATCH(MSR!$E20,BONE!$AF:$AF,0))</f>
        <v>#N/A</v>
      </c>
      <c r="E20" s="207" t="s">
        <v>443</v>
      </c>
      <c r="F20" s="166" t="e">
        <f>INDEX(BONE!B:B,MATCH(MSR!$E20,BONE!$AF:$AF,0))</f>
        <v>#N/A</v>
      </c>
      <c r="G20" s="106" t="e">
        <f>INDEX(BONE!H:H,MATCH(MSR!$E20,BONE!$AF:$AF,0))</f>
        <v>#N/A</v>
      </c>
      <c r="H20" s="108" t="e">
        <f>INDEX(BONE!I:I,MATCH(MSR!$E20,BONE!$AF:$AF,0))</f>
        <v>#N/A</v>
      </c>
    </row>
    <row r="21" spans="1:8" x14ac:dyDescent="0.2">
      <c r="A21" s="166" t="e">
        <f>INDEX(BONE!A:A,MATCH(MSR!$E21,BONE!$AF:$AF,0))</f>
        <v>#N/A</v>
      </c>
      <c r="B21" s="166" t="e">
        <f>INDEX(BONE!C:C,MATCH(MSR!$E21,BONE!$AF:$AF,0))</f>
        <v>#N/A</v>
      </c>
      <c r="C21" s="166" t="e">
        <f>INDEX(BONE!E:E,MATCH(MSR!$E21,BONE!$AF:$AF,0))</f>
        <v>#N/A</v>
      </c>
      <c r="D21" s="166" t="e">
        <f>INDEX(BONE!G:G,MATCH(MSR!$E21,BONE!$AF:$AF,0))</f>
        <v>#N/A</v>
      </c>
      <c r="E21" s="207" t="s">
        <v>444</v>
      </c>
      <c r="F21" s="166" t="e">
        <f>INDEX(BONE!B:B,MATCH(MSR!$E21,BONE!$AF:$AF,0))</f>
        <v>#N/A</v>
      </c>
      <c r="G21" s="106" t="e">
        <f>INDEX(BONE!H:H,MATCH(MSR!$E21,BONE!$AF:$AF,0))</f>
        <v>#N/A</v>
      </c>
      <c r="H21" s="108" t="e">
        <f>INDEX(BONE!I:I,MATCH(MSR!$E21,BONE!$AF:$AF,0))</f>
        <v>#N/A</v>
      </c>
    </row>
    <row r="22" spans="1:8" x14ac:dyDescent="0.2">
      <c r="A22" s="166" t="e">
        <f>INDEX(BONE!A:A,MATCH(MSR!$E22,BONE!$AF:$AF,0))</f>
        <v>#N/A</v>
      </c>
      <c r="B22" s="166" t="e">
        <f>INDEX(BONE!C:C,MATCH(MSR!$E22,BONE!$AF:$AF,0))</f>
        <v>#N/A</v>
      </c>
      <c r="C22" s="166" t="e">
        <f>INDEX(BONE!E:E,MATCH(MSR!$E22,BONE!$AF:$AF,0))</f>
        <v>#N/A</v>
      </c>
      <c r="D22" s="166" t="e">
        <f>INDEX(BONE!G:G,MATCH(MSR!$E22,BONE!$AF:$AF,0))</f>
        <v>#N/A</v>
      </c>
      <c r="E22" s="207" t="s">
        <v>445</v>
      </c>
      <c r="F22" s="166" t="e">
        <f>INDEX(BONE!B:B,MATCH(MSR!$E22,BONE!$AF:$AF,0))</f>
        <v>#N/A</v>
      </c>
      <c r="G22" s="106" t="e">
        <f>INDEX(BONE!H:H,MATCH(MSR!$E22,BONE!$AF:$AF,0))</f>
        <v>#N/A</v>
      </c>
      <c r="H22" s="108" t="e">
        <f>INDEX(BONE!I:I,MATCH(MSR!$E22,BONE!$AF:$AF,0))</f>
        <v>#N/A</v>
      </c>
    </row>
  </sheetData>
  <mergeCells count="1">
    <mergeCell ref="T3:V13"/>
  </mergeCells>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AO46"/>
  <sheetViews>
    <sheetView topLeftCell="M1" zoomScaleNormal="100" workbookViewId="0">
      <selection activeCell="AE35" sqref="AE35"/>
    </sheetView>
  </sheetViews>
  <sheetFormatPr defaultRowHeight="12.75" customHeight="1" x14ac:dyDescent="0.25"/>
  <cols>
    <col min="1" max="1" width="6.140625" style="2" hidden="1" customWidth="1"/>
    <col min="2" max="2" width="5.7109375" style="206" customWidth="1"/>
    <col min="3" max="3" width="5.7109375" style="2" customWidth="1"/>
    <col min="4" max="6" width="5.7109375" style="2" hidden="1" customWidth="1"/>
    <col min="7" max="9" width="5.7109375" style="2" customWidth="1"/>
    <col min="10" max="10" width="4" style="114" customWidth="1"/>
    <col min="11" max="11" width="4" style="69" customWidth="1"/>
    <col min="12" max="12" width="4" style="131" customWidth="1"/>
    <col min="13" max="15" width="4" style="13" customWidth="1"/>
    <col min="16" max="16" width="4" style="239" customWidth="1"/>
    <col min="17" max="18" width="4" style="13" customWidth="1"/>
    <col min="19" max="19" width="4" style="19" customWidth="1"/>
    <col min="20" max="20" width="4" style="12" customWidth="1"/>
    <col min="21" max="21" width="4" style="13" customWidth="1"/>
    <col min="22" max="22" width="4" style="14" customWidth="1"/>
    <col min="23" max="24" width="4" style="13" customWidth="1"/>
    <col min="25" max="25" width="4" style="240" customWidth="1"/>
    <col min="26" max="26" width="9.140625" style="239"/>
    <col min="27" max="27" width="9.140625" style="13"/>
    <col min="28" max="28" width="11.7109375" style="240" bestFit="1" customWidth="1"/>
    <col min="29" max="29" width="5.7109375" style="2" customWidth="1"/>
    <col min="30" max="31" width="5.5703125" style="2" customWidth="1"/>
    <col min="32" max="32" width="30.85546875" style="2" customWidth="1"/>
    <col min="33" max="34" width="5.7109375" style="2" customWidth="1"/>
    <col min="35" max="35" width="20.140625" style="2" bestFit="1" customWidth="1"/>
    <col min="36" max="36" width="5.7109375" customWidth="1"/>
    <col min="37" max="38" width="5.7109375" style="2" customWidth="1"/>
    <col min="39" max="41" width="6.7109375" style="2" customWidth="1"/>
    <col min="42" max="43" width="9.140625" style="2"/>
    <col min="44" max="44" width="6.28515625" style="2" customWidth="1"/>
    <col min="45" max="16384" width="9.140625" style="2"/>
  </cols>
  <sheetData>
    <row r="1" spans="1:41" ht="12.75" customHeight="1" x14ac:dyDescent="0.25">
      <c r="B1" s="204"/>
      <c r="J1" s="328" t="s">
        <v>17</v>
      </c>
      <c r="K1" s="328"/>
      <c r="L1" s="328"/>
      <c r="M1" s="328"/>
      <c r="N1" s="328"/>
      <c r="O1" s="329"/>
      <c r="P1" s="330" t="s">
        <v>18</v>
      </c>
      <c r="Q1" s="331"/>
      <c r="R1" s="331"/>
      <c r="S1" s="331"/>
      <c r="T1" s="331"/>
      <c r="U1" s="331"/>
      <c r="V1" s="331"/>
      <c r="W1" s="331"/>
      <c r="X1" s="331"/>
      <c r="Y1" s="332"/>
      <c r="Z1" s="330" t="s">
        <v>636</v>
      </c>
      <c r="AA1" s="331"/>
      <c r="AB1" s="332"/>
    </row>
    <row r="2" spans="1:41" ht="12.75" customHeight="1" x14ac:dyDescent="0.25">
      <c r="A2" s="10" t="s">
        <v>7</v>
      </c>
      <c r="B2" s="205" t="s">
        <v>405</v>
      </c>
      <c r="C2" s="227" t="s">
        <v>294</v>
      </c>
      <c r="D2" s="227" t="s">
        <v>335</v>
      </c>
      <c r="E2" s="227" t="s">
        <v>11</v>
      </c>
      <c r="F2" s="227" t="s">
        <v>12</v>
      </c>
      <c r="G2" s="227" t="s">
        <v>0</v>
      </c>
      <c r="H2" s="227" t="s">
        <v>121</v>
      </c>
      <c r="I2" s="227" t="s">
        <v>2</v>
      </c>
      <c r="J2" s="234" t="s">
        <v>633</v>
      </c>
      <c r="K2" s="235" t="s">
        <v>634</v>
      </c>
      <c r="L2" s="236" t="s">
        <v>635</v>
      </c>
      <c r="M2" s="231" t="s">
        <v>19</v>
      </c>
      <c r="N2" s="231" t="s">
        <v>20</v>
      </c>
      <c r="O2" s="231" t="s">
        <v>21</v>
      </c>
      <c r="P2" s="237" t="s">
        <v>630</v>
      </c>
      <c r="Q2" s="231" t="s">
        <v>631</v>
      </c>
      <c r="R2" s="231" t="s">
        <v>632</v>
      </c>
      <c r="S2" s="232" t="s">
        <v>35</v>
      </c>
      <c r="T2" s="230" t="s">
        <v>22</v>
      </c>
      <c r="U2" s="231" t="s">
        <v>23</v>
      </c>
      <c r="V2" s="233" t="s">
        <v>24</v>
      </c>
      <c r="W2" s="231" t="s">
        <v>25</v>
      </c>
      <c r="X2" s="231" t="s">
        <v>26</v>
      </c>
      <c r="Y2" s="238" t="s">
        <v>27</v>
      </c>
      <c r="Z2" s="237" t="s">
        <v>481</v>
      </c>
      <c r="AA2" s="231" t="s">
        <v>482</v>
      </c>
      <c r="AB2" s="238" t="s">
        <v>317</v>
      </c>
      <c r="AD2" s="92" t="s">
        <v>355</v>
      </c>
      <c r="AE2" s="92"/>
      <c r="AF2" s="92"/>
      <c r="AH2" s="112" t="s">
        <v>405</v>
      </c>
      <c r="AI2" s="113"/>
    </row>
    <row r="3" spans="1:41" ht="12.75" customHeight="1" x14ac:dyDescent="0.25">
      <c r="A3" s="2">
        <f>INDEX(BONE!A:A,MATCH(TW!$B3,BONE!$AG:$AG,0))</f>
        <v>4890</v>
      </c>
      <c r="B3" s="206" t="s">
        <v>406</v>
      </c>
      <c r="C3" s="2" t="str">
        <f>INDEX(BONE!B:B,MATCH(TW!$B3,BONE!$AG:$AG,0))</f>
        <v>7/012</v>
      </c>
      <c r="D3" s="2">
        <f>INDEX(BONE!C:C,MATCH(TW!$B3,BONE!$AG:$AG,0))</f>
        <v>0</v>
      </c>
      <c r="E3" s="2">
        <f>INDEX(BONE!E:E,MATCH(TW!$B3,BONE!$AG:$AG,0))</f>
        <v>0</v>
      </c>
      <c r="F3" s="2" t="str">
        <f>INDEX(BONE!G:G,MATCH(TW!$B3,BONE!$AG:$AG,0))</f>
        <v>x</v>
      </c>
      <c r="G3" s="2" t="str">
        <f>INDEX(BONE!H:H,MATCH(TW!$B3,BONE!$AG:$AG,0))</f>
        <v>C</v>
      </c>
      <c r="H3" s="2" t="str">
        <f>INDEX(BONE!I:I,MATCH(TW!$B3,BONE!$AG:$AG,0))</f>
        <v>MAND</v>
      </c>
      <c r="I3" s="2" t="str">
        <f>INDEX(BONE!J:J,MATCH(TW!$B3,BONE!$AG:$AG,0))</f>
        <v>L</v>
      </c>
      <c r="J3" s="114" t="s">
        <v>401</v>
      </c>
      <c r="K3" s="69" t="s">
        <v>401</v>
      </c>
      <c r="L3" s="131" t="s">
        <v>401</v>
      </c>
      <c r="M3" s="13" t="s">
        <v>401</v>
      </c>
      <c r="N3" s="13" t="s">
        <v>401</v>
      </c>
      <c r="O3" s="13" t="s">
        <v>741</v>
      </c>
      <c r="P3" s="239" t="s">
        <v>401</v>
      </c>
      <c r="Q3" s="13" t="s">
        <v>401</v>
      </c>
      <c r="R3" s="13" t="s">
        <v>401</v>
      </c>
      <c r="S3" s="19" t="s">
        <v>401</v>
      </c>
      <c r="T3" s="12" t="s">
        <v>401</v>
      </c>
      <c r="U3" s="13" t="s">
        <v>401</v>
      </c>
      <c r="V3" s="14" t="s">
        <v>401</v>
      </c>
      <c r="W3" s="13" t="s">
        <v>742</v>
      </c>
      <c r="X3" s="13" t="s">
        <v>743</v>
      </c>
      <c r="Y3" s="240" t="s">
        <v>401</v>
      </c>
      <c r="Z3" s="239" t="s">
        <v>745</v>
      </c>
      <c r="AA3" s="13" t="s">
        <v>746</v>
      </c>
      <c r="AB3" s="240" t="s">
        <v>744</v>
      </c>
      <c r="AD3" s="91" t="s">
        <v>35</v>
      </c>
      <c r="AE3" s="105" t="s">
        <v>359</v>
      </c>
      <c r="AF3" s="92"/>
      <c r="AH3" s="333" t="s">
        <v>490</v>
      </c>
      <c r="AI3" s="334"/>
    </row>
    <row r="4" spans="1:41" ht="12.75" customHeight="1" x14ac:dyDescent="0.25">
      <c r="A4" s="2" t="e">
        <f>INDEX(BONE!A:A,MATCH(TW!$B4,BONE!$AG:$AG,0))</f>
        <v>#N/A</v>
      </c>
      <c r="B4" s="206" t="s">
        <v>407</v>
      </c>
      <c r="C4" s="2" t="e">
        <f>INDEX(BONE!B:B,MATCH(TW!$B4,BONE!$AG:$AG,0))</f>
        <v>#N/A</v>
      </c>
      <c r="D4" s="2" t="e">
        <f>INDEX(BONE!C:C,MATCH(TW!$B4,BONE!$AG:$AG,0))</f>
        <v>#N/A</v>
      </c>
      <c r="E4" s="2" t="e">
        <f>INDEX(BONE!E:E,MATCH(TW!$B4,BONE!$AG:$AG,0))</f>
        <v>#N/A</v>
      </c>
      <c r="F4" s="2" t="e">
        <f>INDEX(BONE!G:G,MATCH(TW!$B4,BONE!$AG:$AG,0))</f>
        <v>#N/A</v>
      </c>
      <c r="G4" s="2" t="e">
        <f>INDEX(BONE!H:H,MATCH(TW!$B4,BONE!$AG:$AG,0))</f>
        <v>#N/A</v>
      </c>
      <c r="H4" s="2" t="e">
        <f>INDEX(BONE!I:I,MATCH(TW!$B4,BONE!$AG:$AG,0))</f>
        <v>#N/A</v>
      </c>
      <c r="I4" s="2" t="e">
        <f>INDEX(BONE!J:J,MATCH(TW!$B4,BONE!$AG:$AG,0))</f>
        <v>#N/A</v>
      </c>
      <c r="AD4" s="91" t="s">
        <v>246</v>
      </c>
      <c r="AE4" s="105" t="s">
        <v>360</v>
      </c>
      <c r="AF4" s="92"/>
      <c r="AH4" s="333"/>
      <c r="AI4" s="334"/>
    </row>
    <row r="5" spans="1:41" ht="12.75" customHeight="1" x14ac:dyDescent="0.25">
      <c r="A5" s="2" t="e">
        <f>INDEX(BONE!A:A,MATCH(TW!$B5,BONE!$AG:$AG,0))</f>
        <v>#N/A</v>
      </c>
      <c r="B5" s="206" t="s">
        <v>408</v>
      </c>
      <c r="C5" s="2" t="e">
        <f>INDEX(BONE!B:B,MATCH(TW!$B5,BONE!$AG:$AG,0))</f>
        <v>#N/A</v>
      </c>
      <c r="D5" s="2" t="e">
        <f>INDEX(BONE!C:C,MATCH(TW!$B5,BONE!$AG:$AG,0))</f>
        <v>#N/A</v>
      </c>
      <c r="E5" s="2" t="e">
        <f>INDEX(BONE!E:E,MATCH(TW!$B5,BONE!$AG:$AG,0))</f>
        <v>#N/A</v>
      </c>
      <c r="F5" s="2" t="e">
        <f>INDEX(BONE!G:G,MATCH(TW!$B5,BONE!$AG:$AG,0))</f>
        <v>#N/A</v>
      </c>
      <c r="G5" s="2" t="e">
        <f>INDEX(BONE!H:H,MATCH(TW!$B5,BONE!$AG:$AG,0))</f>
        <v>#N/A</v>
      </c>
      <c r="H5" s="2" t="e">
        <f>INDEX(BONE!I:I,MATCH(TW!$B5,BONE!$AG:$AG,0))</f>
        <v>#N/A</v>
      </c>
      <c r="I5" s="2" t="e">
        <f>INDEX(BONE!J:J,MATCH(TW!$B5,BONE!$AG:$AG,0))</f>
        <v>#N/A</v>
      </c>
      <c r="AD5" s="91" t="s">
        <v>50</v>
      </c>
      <c r="AE5" s="105" t="s">
        <v>361</v>
      </c>
      <c r="AF5" s="92"/>
      <c r="AH5" s="333"/>
      <c r="AI5" s="334"/>
    </row>
    <row r="6" spans="1:41" ht="12.75" customHeight="1" x14ac:dyDescent="0.25">
      <c r="A6" s="2" t="e">
        <f>INDEX(BONE!A:A,MATCH(TW!$B6,BONE!$AG:$AG,0))</f>
        <v>#N/A</v>
      </c>
      <c r="B6" s="206" t="s">
        <v>409</v>
      </c>
      <c r="C6" s="2" t="e">
        <f>INDEX(BONE!B:B,MATCH(TW!$B6,BONE!$AG:$AG,0))</f>
        <v>#N/A</v>
      </c>
      <c r="D6" s="2" t="e">
        <f>INDEX(BONE!C:C,MATCH(TW!$B6,BONE!$AG:$AG,0))</f>
        <v>#N/A</v>
      </c>
      <c r="E6" s="2" t="e">
        <f>INDEX(BONE!E:E,MATCH(TW!$B6,BONE!$AG:$AG,0))</f>
        <v>#N/A</v>
      </c>
      <c r="F6" s="2" t="e">
        <f>INDEX(BONE!G:G,MATCH(TW!$B6,BONE!$AG:$AG,0))</f>
        <v>#N/A</v>
      </c>
      <c r="G6" s="2" t="e">
        <f>INDEX(BONE!H:H,MATCH(TW!$B6,BONE!$AG:$AG,0))</f>
        <v>#N/A</v>
      </c>
      <c r="H6" s="2" t="e">
        <f>INDEX(BONE!I:I,MATCH(TW!$B6,BONE!$AG:$AG,0))</f>
        <v>#N/A</v>
      </c>
      <c r="I6" s="2" t="e">
        <f>INDEX(BONE!J:J,MATCH(TW!$B6,BONE!$AG:$AG,0))</f>
        <v>#N/A</v>
      </c>
      <c r="AD6" s="91" t="s">
        <v>66</v>
      </c>
      <c r="AE6" s="105" t="s">
        <v>400</v>
      </c>
      <c r="AF6" s="92"/>
      <c r="AH6" s="333"/>
      <c r="AI6" s="334"/>
    </row>
    <row r="7" spans="1:41" ht="12.75" customHeight="1" x14ac:dyDescent="0.25">
      <c r="A7" s="2" t="e">
        <f>INDEX(BONE!A:A,MATCH(TW!$B7,BONE!$AG:$AG,0))</f>
        <v>#N/A</v>
      </c>
      <c r="B7" s="206" t="s">
        <v>410</v>
      </c>
      <c r="C7" s="2" t="e">
        <f>INDEX(BONE!B:B,MATCH(TW!$B7,BONE!$AG:$AG,0))</f>
        <v>#N/A</v>
      </c>
      <c r="D7" s="2" t="e">
        <f>INDEX(BONE!C:C,MATCH(TW!$B7,BONE!$AG:$AG,0))</f>
        <v>#N/A</v>
      </c>
      <c r="E7" s="2" t="e">
        <f>INDEX(BONE!E:E,MATCH(TW!$B7,BONE!$AG:$AG,0))</f>
        <v>#N/A</v>
      </c>
      <c r="F7" s="2" t="e">
        <f>INDEX(BONE!G:G,MATCH(TW!$B7,BONE!$AG:$AG,0))</f>
        <v>#N/A</v>
      </c>
      <c r="G7" s="2" t="e">
        <f>INDEX(BONE!H:H,MATCH(TW!$B7,BONE!$AG:$AG,0))</f>
        <v>#N/A</v>
      </c>
      <c r="H7" s="2" t="e">
        <f>INDEX(BONE!I:I,MATCH(TW!$B7,BONE!$AG:$AG,0))</f>
        <v>#N/A</v>
      </c>
      <c r="I7" s="2" t="e">
        <f>INDEX(BONE!J:J,MATCH(TW!$B7,BONE!$AG:$AG,0))</f>
        <v>#N/A</v>
      </c>
      <c r="AD7" s="91" t="s">
        <v>356</v>
      </c>
      <c r="AE7" s="105" t="s">
        <v>362</v>
      </c>
      <c r="AF7" s="92"/>
      <c r="AH7" s="333"/>
      <c r="AI7" s="334"/>
    </row>
    <row r="8" spans="1:41" ht="12.75" customHeight="1" x14ac:dyDescent="0.25">
      <c r="A8" s="2" t="e">
        <f>INDEX(BONE!A:A,MATCH(TW!$B8,BONE!$AG:$AG,0))</f>
        <v>#N/A</v>
      </c>
      <c r="B8" s="206" t="s">
        <v>411</v>
      </c>
      <c r="C8" s="2" t="e">
        <f>INDEX(BONE!B:B,MATCH(TW!$B8,BONE!$AG:$AG,0))</f>
        <v>#N/A</v>
      </c>
      <c r="D8" s="2" t="e">
        <f>INDEX(BONE!C:C,MATCH(TW!$B8,BONE!$AG:$AG,0))</f>
        <v>#N/A</v>
      </c>
      <c r="E8" s="2" t="e">
        <f>INDEX(BONE!E:E,MATCH(TW!$B8,BONE!$AG:$AG,0))</f>
        <v>#N/A</v>
      </c>
      <c r="F8" s="2" t="e">
        <f>INDEX(BONE!G:G,MATCH(TW!$B8,BONE!$AG:$AG,0))</f>
        <v>#N/A</v>
      </c>
      <c r="G8" s="2" t="e">
        <f>INDEX(BONE!H:H,MATCH(TW!$B8,BONE!$AG:$AG,0))</f>
        <v>#N/A</v>
      </c>
      <c r="H8" s="2" t="e">
        <f>INDEX(BONE!I:I,MATCH(TW!$B8,BONE!$AG:$AG,0))</f>
        <v>#N/A</v>
      </c>
      <c r="I8" s="2" t="e">
        <f>INDEX(BONE!J:J,MATCH(TW!$B8,BONE!$AG:$AG,0))</f>
        <v>#N/A</v>
      </c>
      <c r="AD8" s="91" t="s">
        <v>357</v>
      </c>
      <c r="AE8" s="105" t="s">
        <v>363</v>
      </c>
      <c r="AF8" s="92"/>
      <c r="AH8" s="333"/>
      <c r="AI8" s="334"/>
    </row>
    <row r="9" spans="1:41" ht="12.75" customHeight="1" x14ac:dyDescent="0.25">
      <c r="A9" s="2" t="e">
        <f>INDEX(BONE!A:A,MATCH(TW!$B9,BONE!$AG:$AG,0))</f>
        <v>#N/A</v>
      </c>
      <c r="B9" s="206" t="s">
        <v>412</v>
      </c>
      <c r="C9" s="2" t="e">
        <f>INDEX(BONE!B:B,MATCH(TW!$B9,BONE!$AG:$AG,0))</f>
        <v>#N/A</v>
      </c>
      <c r="D9" s="2" t="e">
        <f>INDEX(BONE!C:C,MATCH(TW!$B9,BONE!$AG:$AG,0))</f>
        <v>#N/A</v>
      </c>
      <c r="E9" s="2" t="e">
        <f>INDEX(BONE!E:E,MATCH(TW!$B9,BONE!$AG:$AG,0))</f>
        <v>#N/A</v>
      </c>
      <c r="F9" s="2" t="e">
        <f>INDEX(BONE!G:G,MATCH(TW!$B9,BONE!$AG:$AG,0))</f>
        <v>#N/A</v>
      </c>
      <c r="G9" s="2" t="e">
        <f>INDEX(BONE!H:H,MATCH(TW!$B9,BONE!$AG:$AG,0))</f>
        <v>#N/A</v>
      </c>
      <c r="H9" s="2" t="e">
        <f>INDEX(BONE!I:I,MATCH(TW!$B9,BONE!$AG:$AG,0))</f>
        <v>#N/A</v>
      </c>
      <c r="I9" s="2" t="e">
        <f>INDEX(BONE!J:J,MATCH(TW!$B9,BONE!$AG:$AG,0))</f>
        <v>#N/A</v>
      </c>
      <c r="AD9" s="91" t="s">
        <v>358</v>
      </c>
      <c r="AE9" s="105" t="s">
        <v>364</v>
      </c>
      <c r="AF9" s="92"/>
      <c r="AH9" s="333"/>
      <c r="AI9" s="334"/>
    </row>
    <row r="10" spans="1:41" ht="12.75" customHeight="1" x14ac:dyDescent="0.25">
      <c r="A10" s="2" t="e">
        <f>INDEX(BONE!A:A,MATCH(TW!$B10,BONE!$AG:$AG,0))</f>
        <v>#N/A</v>
      </c>
      <c r="B10" s="206" t="s">
        <v>413</v>
      </c>
      <c r="C10" s="2" t="e">
        <f>INDEX(BONE!B:B,MATCH(TW!$B10,BONE!$AG:$AG,0))</f>
        <v>#N/A</v>
      </c>
      <c r="D10" s="2" t="e">
        <f>INDEX(BONE!C:C,MATCH(TW!$B10,BONE!$AG:$AG,0))</f>
        <v>#N/A</v>
      </c>
      <c r="E10" s="2" t="e">
        <f>INDEX(BONE!E:E,MATCH(TW!$B10,BONE!$AG:$AG,0))</f>
        <v>#N/A</v>
      </c>
      <c r="F10" s="2" t="e">
        <f>INDEX(BONE!G:G,MATCH(TW!$B10,BONE!$AG:$AG,0))</f>
        <v>#N/A</v>
      </c>
      <c r="G10" s="2" t="e">
        <f>INDEX(BONE!H:H,MATCH(TW!$B10,BONE!$AG:$AG,0))</f>
        <v>#N/A</v>
      </c>
      <c r="H10" s="2" t="e">
        <f>INDEX(BONE!I:I,MATCH(TW!$B10,BONE!$AG:$AG,0))</f>
        <v>#N/A</v>
      </c>
      <c r="I10" s="2" t="e">
        <f>INDEX(BONE!J:J,MATCH(TW!$B10,BONE!$AG:$AG,0))</f>
        <v>#N/A</v>
      </c>
      <c r="AD10" s="91" t="s">
        <v>293</v>
      </c>
      <c r="AE10" s="105" t="s">
        <v>394</v>
      </c>
      <c r="AF10" s="92"/>
      <c r="AH10" s="335"/>
      <c r="AI10" s="336"/>
    </row>
    <row r="11" spans="1:41" ht="12.75" customHeight="1" x14ac:dyDescent="0.25">
      <c r="A11" s="2" t="e">
        <f>INDEX(BONE!A:A,MATCH(TW!$B11,BONE!$AG:$AG,0))</f>
        <v>#N/A</v>
      </c>
      <c r="B11" s="206" t="s">
        <v>414</v>
      </c>
      <c r="C11" s="2" t="e">
        <f>INDEX(BONE!B:B,MATCH(TW!$B11,BONE!$AG:$AG,0))</f>
        <v>#N/A</v>
      </c>
      <c r="D11" s="2" t="e">
        <f>INDEX(BONE!C:C,MATCH(TW!$B11,BONE!$AG:$AG,0))</f>
        <v>#N/A</v>
      </c>
      <c r="E11" s="2" t="e">
        <f>INDEX(BONE!E:E,MATCH(TW!$B11,BONE!$AG:$AG,0))</f>
        <v>#N/A</v>
      </c>
      <c r="F11" s="2" t="e">
        <f>INDEX(BONE!G:G,MATCH(TW!$B11,BONE!$AG:$AG,0))</f>
        <v>#N/A</v>
      </c>
      <c r="G11" s="2" t="e">
        <f>INDEX(BONE!H:H,MATCH(TW!$B11,BONE!$AG:$AG,0))</f>
        <v>#N/A</v>
      </c>
      <c r="H11" s="2" t="e">
        <f>INDEX(BONE!I:I,MATCH(TW!$B11,BONE!$AG:$AG,0))</f>
        <v>#N/A</v>
      </c>
      <c r="I11" s="2" t="e">
        <f>INDEX(BONE!J:J,MATCH(TW!$B11,BONE!$AG:$AG,0))</f>
        <v>#N/A</v>
      </c>
      <c r="AD11" s="91" t="s">
        <v>395</v>
      </c>
      <c r="AE11" s="105" t="s">
        <v>396</v>
      </c>
      <c r="AF11" s="92"/>
      <c r="AH11"/>
      <c r="AI11"/>
    </row>
    <row r="12" spans="1:41" ht="12.75" customHeight="1" x14ac:dyDescent="0.25">
      <c r="A12" s="2" t="e">
        <f>INDEX(BONE!A:A,MATCH(TW!$B12,BONE!$AG:$AG,0))</f>
        <v>#N/A</v>
      </c>
      <c r="B12" s="206" t="s">
        <v>415</v>
      </c>
      <c r="C12" s="2" t="e">
        <f>INDEX(BONE!B:B,MATCH(TW!$B12,BONE!$AG:$AG,0))</f>
        <v>#N/A</v>
      </c>
      <c r="D12" s="2" t="e">
        <f>INDEX(BONE!C:C,MATCH(TW!$B12,BONE!$AG:$AG,0))</f>
        <v>#N/A</v>
      </c>
      <c r="E12" s="2" t="e">
        <f>INDEX(BONE!E:E,MATCH(TW!$B12,BONE!$AG:$AG,0))</f>
        <v>#N/A</v>
      </c>
      <c r="F12" s="2" t="e">
        <f>INDEX(BONE!G:G,MATCH(TW!$B12,BONE!$AG:$AG,0))</f>
        <v>#N/A</v>
      </c>
      <c r="G12" s="2" t="e">
        <f>INDEX(BONE!H:H,MATCH(TW!$B12,BONE!$AG:$AG,0))</f>
        <v>#N/A</v>
      </c>
      <c r="H12" s="2" t="e">
        <f>INDEX(BONE!I:I,MATCH(TW!$B12,BONE!$AG:$AG,0))</f>
        <v>#N/A</v>
      </c>
      <c r="I12" s="2" t="e">
        <f>INDEX(BONE!J:J,MATCH(TW!$B12,BONE!$AG:$AG,0))</f>
        <v>#N/A</v>
      </c>
      <c r="AD12" s="91" t="s">
        <v>401</v>
      </c>
      <c r="AE12" s="105" t="s">
        <v>402</v>
      </c>
      <c r="AF12" s="92"/>
      <c r="AH12"/>
      <c r="AI12"/>
    </row>
    <row r="13" spans="1:41" ht="12.75" customHeight="1" x14ac:dyDescent="0.25">
      <c r="A13" s="2" t="e">
        <f>INDEX(BONE!A:A,MATCH(TW!$B13,BONE!$AG:$AG,0))</f>
        <v>#N/A</v>
      </c>
      <c r="B13" s="206" t="s">
        <v>416</v>
      </c>
      <c r="C13" s="2" t="e">
        <f>INDEX(BONE!B:B,MATCH(TW!$B13,BONE!$AG:$AG,0))</f>
        <v>#N/A</v>
      </c>
      <c r="D13" s="2" t="e">
        <f>INDEX(BONE!C:C,MATCH(TW!$B13,BONE!$AG:$AG,0))</f>
        <v>#N/A</v>
      </c>
      <c r="E13" s="2" t="e">
        <f>INDEX(BONE!E:E,MATCH(TW!$B13,BONE!$AG:$AG,0))</f>
        <v>#N/A</v>
      </c>
      <c r="F13" s="2" t="e">
        <f>INDEX(BONE!G:G,MATCH(TW!$B13,BONE!$AG:$AG,0))</f>
        <v>#N/A</v>
      </c>
      <c r="G13" s="2" t="e">
        <f>INDEX(BONE!H:H,MATCH(TW!$B13,BONE!$AG:$AG,0))</f>
        <v>#N/A</v>
      </c>
      <c r="H13" s="2" t="e">
        <f>INDEX(BONE!I:I,MATCH(TW!$B13,BONE!$AG:$AG,0))</f>
        <v>#N/A</v>
      </c>
      <c r="I13" s="2" t="e">
        <f>INDEX(BONE!J:J,MATCH(TW!$B13,BONE!$AG:$AG,0))</f>
        <v>#N/A</v>
      </c>
      <c r="AD13" s="91" t="s">
        <v>403</v>
      </c>
      <c r="AE13" s="105" t="s">
        <v>480</v>
      </c>
      <c r="AF13" s="92"/>
      <c r="AH13"/>
      <c r="AI13"/>
    </row>
    <row r="14" spans="1:41" ht="12.75" customHeight="1" x14ac:dyDescent="0.25">
      <c r="A14" s="2" t="e">
        <f>INDEX(BONE!A:A,MATCH(TW!$B14,BONE!$AG:$AG,0))</f>
        <v>#N/A</v>
      </c>
      <c r="B14" s="206" t="s">
        <v>417</v>
      </c>
      <c r="C14" s="2" t="e">
        <f>INDEX(BONE!B:B,MATCH(TW!$B14,BONE!$AG:$AG,0))</f>
        <v>#N/A</v>
      </c>
      <c r="D14" s="2" t="e">
        <f>INDEX(BONE!C:C,MATCH(TW!$B14,BONE!$AG:$AG,0))</f>
        <v>#N/A</v>
      </c>
      <c r="E14" s="2" t="e">
        <f>INDEX(BONE!E:E,MATCH(TW!$B14,BONE!$AG:$AG,0))</f>
        <v>#N/A</v>
      </c>
      <c r="F14" s="2" t="e">
        <f>INDEX(BONE!G:G,MATCH(TW!$B14,BONE!$AG:$AG,0))</f>
        <v>#N/A</v>
      </c>
      <c r="G14" s="2" t="e">
        <f>INDEX(BONE!H:H,MATCH(TW!$B14,BONE!$AG:$AG,0))</f>
        <v>#N/A</v>
      </c>
      <c r="H14" s="2" t="e">
        <f>INDEX(BONE!I:I,MATCH(TW!$B14,BONE!$AG:$AG,0))</f>
        <v>#N/A</v>
      </c>
      <c r="I14" s="2" t="e">
        <f>INDEX(BONE!J:J,MATCH(TW!$B14,BONE!$AG:$AG,0))</f>
        <v>#N/A</v>
      </c>
    </row>
    <row r="15" spans="1:41" ht="12.75" customHeight="1" x14ac:dyDescent="0.25">
      <c r="A15" s="2" t="e">
        <f>INDEX(BONE!A:A,MATCH(TW!$B15,BONE!$AG:$AG,0))</f>
        <v>#N/A</v>
      </c>
      <c r="B15" s="206" t="s">
        <v>418</v>
      </c>
      <c r="C15" s="2" t="e">
        <f>INDEX(BONE!B:B,MATCH(TW!$B15,BONE!$AG:$AG,0))</f>
        <v>#N/A</v>
      </c>
      <c r="D15" s="2" t="e">
        <f>INDEX(BONE!C:C,MATCH(TW!$B15,BONE!$AG:$AG,0))</f>
        <v>#N/A</v>
      </c>
      <c r="E15" s="2" t="e">
        <f>INDEX(BONE!E:E,MATCH(TW!$B15,BONE!$AG:$AG,0))</f>
        <v>#N/A</v>
      </c>
      <c r="F15" s="2" t="e">
        <f>INDEX(BONE!G:G,MATCH(TW!$B15,BONE!$AG:$AG,0))</f>
        <v>#N/A</v>
      </c>
      <c r="G15" s="2" t="e">
        <f>INDEX(BONE!H:H,MATCH(TW!$B15,BONE!$AG:$AG,0))</f>
        <v>#N/A</v>
      </c>
      <c r="H15" s="2" t="e">
        <f>INDEX(BONE!I:I,MATCH(TW!$B15,BONE!$AG:$AG,0))</f>
        <v>#N/A</v>
      </c>
      <c r="I15" s="2" t="e">
        <f>INDEX(BONE!J:J,MATCH(TW!$B15,BONE!$AG:$AG,0))</f>
        <v>#N/A</v>
      </c>
      <c r="AD15" s="154" t="s">
        <v>478</v>
      </c>
      <c r="AE15" s="155"/>
      <c r="AF15" s="155"/>
      <c r="AG15"/>
      <c r="AH15" s="241" t="s">
        <v>643</v>
      </c>
      <c r="AI15" s="242"/>
      <c r="AJ15" s="242"/>
      <c r="AK15" s="242"/>
      <c r="AL15" s="242"/>
      <c r="AM15" s="242"/>
      <c r="AN15" s="242"/>
      <c r="AO15" s="242"/>
    </row>
    <row r="16" spans="1:41" ht="12.75" customHeight="1" x14ac:dyDescent="0.25">
      <c r="A16" s="2" t="e">
        <f>INDEX(BONE!A:A,MATCH(TW!$B16,BONE!$AG:$AG,0))</f>
        <v>#N/A</v>
      </c>
      <c r="B16" s="206" t="s">
        <v>419</v>
      </c>
      <c r="C16" s="2" t="e">
        <f>INDEX(BONE!B:B,MATCH(TW!$B16,BONE!$AG:$AG,0))</f>
        <v>#N/A</v>
      </c>
      <c r="D16" s="2" t="e">
        <f>INDEX(BONE!C:C,MATCH(TW!$B16,BONE!$AG:$AG,0))</f>
        <v>#N/A</v>
      </c>
      <c r="E16" s="2" t="e">
        <f>INDEX(BONE!E:E,MATCH(TW!$B16,BONE!$AG:$AG,0))</f>
        <v>#N/A</v>
      </c>
      <c r="F16" s="2" t="e">
        <f>INDEX(BONE!G:G,MATCH(TW!$B16,BONE!$AG:$AG,0))</f>
        <v>#N/A</v>
      </c>
      <c r="G16" s="2" t="e">
        <f>INDEX(BONE!H:H,MATCH(TW!$B16,BONE!$AG:$AG,0))</f>
        <v>#N/A</v>
      </c>
      <c r="H16" s="2" t="e">
        <f>INDEX(BONE!I:I,MATCH(TW!$B16,BONE!$AG:$AG,0))</f>
        <v>#N/A</v>
      </c>
      <c r="I16" s="2" t="e">
        <f>INDEX(BONE!J:J,MATCH(TW!$B16,BONE!$AG:$AG,0))</f>
        <v>#N/A</v>
      </c>
      <c r="AD16" s="155" t="s">
        <v>29</v>
      </c>
      <c r="AE16" s="156" t="s">
        <v>337</v>
      </c>
      <c r="AF16" s="155" t="s">
        <v>346</v>
      </c>
      <c r="AG16"/>
      <c r="AH16" s="245" t="s">
        <v>644</v>
      </c>
      <c r="AI16" s="245"/>
      <c r="AJ16" s="246" t="s">
        <v>604</v>
      </c>
      <c r="AK16" s="245" t="s">
        <v>605</v>
      </c>
      <c r="AL16" s="245" t="s">
        <v>606</v>
      </c>
      <c r="AM16" s="242"/>
      <c r="AN16" s="242"/>
      <c r="AO16" s="242"/>
    </row>
    <row r="17" spans="1:41" ht="12.75" customHeight="1" x14ac:dyDescent="0.25">
      <c r="A17" s="2" t="e">
        <f>INDEX(BONE!A:A,MATCH(TW!$B17,BONE!$AG:$AG,0))</f>
        <v>#N/A</v>
      </c>
      <c r="B17" s="206" t="s">
        <v>420</v>
      </c>
      <c r="C17" s="2" t="e">
        <f>INDEX(BONE!B:B,MATCH(TW!$B17,BONE!$AG:$AG,0))</f>
        <v>#N/A</v>
      </c>
      <c r="D17" s="2" t="e">
        <f>INDEX(BONE!C:C,MATCH(TW!$B17,BONE!$AG:$AG,0))</f>
        <v>#N/A</v>
      </c>
      <c r="E17" s="2" t="e">
        <f>INDEX(BONE!E:E,MATCH(TW!$B17,BONE!$AG:$AG,0))</f>
        <v>#N/A</v>
      </c>
      <c r="F17" s="2" t="e">
        <f>INDEX(BONE!G:G,MATCH(TW!$B17,BONE!$AG:$AG,0))</f>
        <v>#N/A</v>
      </c>
      <c r="G17" s="2" t="e">
        <f>INDEX(BONE!H:H,MATCH(TW!$B17,BONE!$AG:$AG,0))</f>
        <v>#N/A</v>
      </c>
      <c r="H17" s="2" t="e">
        <f>INDEX(BONE!I:I,MATCH(TW!$B17,BONE!$AG:$AG,0))</f>
        <v>#N/A</v>
      </c>
      <c r="I17" s="2" t="e">
        <f>INDEX(BONE!J:J,MATCH(TW!$B17,BONE!$AG:$AG,0))</f>
        <v>#N/A</v>
      </c>
      <c r="AD17" s="155" t="s">
        <v>33</v>
      </c>
      <c r="AE17" s="156" t="s">
        <v>338</v>
      </c>
      <c r="AF17" s="155" t="s">
        <v>347</v>
      </c>
      <c r="AG17"/>
      <c r="AH17" s="243" t="s">
        <v>356</v>
      </c>
      <c r="AI17" s="244" t="s">
        <v>607</v>
      </c>
      <c r="AJ17" s="242" t="s">
        <v>608</v>
      </c>
      <c r="AK17" s="242" t="s">
        <v>609</v>
      </c>
      <c r="AL17" s="242" t="s">
        <v>610</v>
      </c>
      <c r="AM17" s="242"/>
      <c r="AN17" s="242"/>
      <c r="AO17" s="242"/>
    </row>
    <row r="18" spans="1:41" ht="12.75" customHeight="1" x14ac:dyDescent="0.25">
      <c r="A18" s="2" t="e">
        <f>INDEX(BONE!A:A,MATCH(TW!$B18,BONE!$AG:$AG,0))</f>
        <v>#N/A</v>
      </c>
      <c r="B18" s="206" t="s">
        <v>421</v>
      </c>
      <c r="C18" s="2" t="e">
        <f>INDEX(BONE!B:B,MATCH(TW!$B18,BONE!$AG:$AG,0))</f>
        <v>#N/A</v>
      </c>
      <c r="D18" s="2" t="e">
        <f>INDEX(BONE!C:C,MATCH(TW!$B18,BONE!$AG:$AG,0))</f>
        <v>#N/A</v>
      </c>
      <c r="E18" s="2" t="e">
        <f>INDEX(BONE!E:E,MATCH(TW!$B18,BONE!$AG:$AG,0))</f>
        <v>#N/A</v>
      </c>
      <c r="F18" s="2" t="e">
        <f>INDEX(BONE!G:G,MATCH(TW!$B18,BONE!$AG:$AG,0))</f>
        <v>#N/A</v>
      </c>
      <c r="G18" s="2" t="e">
        <f>INDEX(BONE!H:H,MATCH(TW!$B18,BONE!$AG:$AG,0))</f>
        <v>#N/A</v>
      </c>
      <c r="H18" s="2" t="e">
        <f>INDEX(BONE!I:I,MATCH(TW!$B18,BONE!$AG:$AG,0))</f>
        <v>#N/A</v>
      </c>
      <c r="I18" s="2" t="e">
        <f>INDEX(BONE!J:J,MATCH(TW!$B18,BONE!$AG:$AG,0))</f>
        <v>#N/A</v>
      </c>
      <c r="AD18" s="155" t="s">
        <v>35</v>
      </c>
      <c r="AE18" s="156" t="s">
        <v>339</v>
      </c>
      <c r="AF18" s="155" t="s">
        <v>348</v>
      </c>
      <c r="AG18"/>
      <c r="AH18" s="243" t="s">
        <v>50</v>
      </c>
      <c r="AI18" s="244" t="s">
        <v>649</v>
      </c>
      <c r="AJ18" s="242" t="s">
        <v>611</v>
      </c>
      <c r="AK18" s="242" t="s">
        <v>612</v>
      </c>
      <c r="AL18" s="242" t="s">
        <v>613</v>
      </c>
      <c r="AM18" s="242"/>
      <c r="AN18" s="242"/>
      <c r="AO18" s="242"/>
    </row>
    <row r="19" spans="1:41" ht="12.75" customHeight="1" x14ac:dyDescent="0.25">
      <c r="A19" s="2" t="e">
        <f>INDEX(BONE!A:A,MATCH(TW!$B19,BONE!$AG:$AG,0))</f>
        <v>#N/A</v>
      </c>
      <c r="B19" s="206" t="s">
        <v>422</v>
      </c>
      <c r="C19" s="2" t="e">
        <f>INDEX(BONE!B:B,MATCH(TW!$B19,BONE!$AG:$AG,0))</f>
        <v>#N/A</v>
      </c>
      <c r="D19" s="2" t="e">
        <f>INDEX(BONE!C:C,MATCH(TW!$B19,BONE!$AG:$AG,0))</f>
        <v>#N/A</v>
      </c>
      <c r="E19" s="2" t="e">
        <f>INDEX(BONE!E:E,MATCH(TW!$B19,BONE!$AG:$AG,0))</f>
        <v>#N/A</v>
      </c>
      <c r="F19" s="2" t="e">
        <f>INDEX(BONE!G:G,MATCH(TW!$B19,BONE!$AG:$AG,0))</f>
        <v>#N/A</v>
      </c>
      <c r="G19" s="2" t="e">
        <f>INDEX(BONE!H:H,MATCH(TW!$B19,BONE!$AG:$AG,0))</f>
        <v>#N/A</v>
      </c>
      <c r="H19" s="2" t="e">
        <f>INDEX(BONE!I:I,MATCH(TW!$B19,BONE!$AG:$AG,0))</f>
        <v>#N/A</v>
      </c>
      <c r="I19" s="2" t="e">
        <f>INDEX(BONE!J:J,MATCH(TW!$B19,BONE!$AG:$AG,0))</f>
        <v>#N/A</v>
      </c>
      <c r="AD19" s="155" t="s">
        <v>44</v>
      </c>
      <c r="AE19" s="156" t="s">
        <v>340</v>
      </c>
      <c r="AF19" s="155" t="s">
        <v>349</v>
      </c>
      <c r="AG19"/>
      <c r="AH19" s="243" t="s">
        <v>357</v>
      </c>
      <c r="AI19" s="244" t="s">
        <v>650</v>
      </c>
      <c r="AJ19" s="242" t="s">
        <v>614</v>
      </c>
      <c r="AK19" s="242" t="s">
        <v>613</v>
      </c>
      <c r="AL19" s="242" t="s">
        <v>615</v>
      </c>
      <c r="AM19" s="242"/>
      <c r="AN19" s="242"/>
      <c r="AO19" s="242"/>
    </row>
    <row r="20" spans="1:41" ht="12.75" customHeight="1" x14ac:dyDescent="0.25">
      <c r="A20" s="2" t="e">
        <f>INDEX(BONE!A:A,MATCH(TW!$B20,BONE!$AG:$AG,0))</f>
        <v>#N/A</v>
      </c>
      <c r="B20" s="206" t="s">
        <v>423</v>
      </c>
      <c r="C20" s="2" t="e">
        <f>INDEX(BONE!B:B,MATCH(TW!$B20,BONE!$AG:$AG,0))</f>
        <v>#N/A</v>
      </c>
      <c r="D20" s="2" t="e">
        <f>INDEX(BONE!C:C,MATCH(TW!$B20,BONE!$AG:$AG,0))</f>
        <v>#N/A</v>
      </c>
      <c r="E20" s="2" t="e">
        <f>INDEX(BONE!E:E,MATCH(TW!$B20,BONE!$AG:$AG,0))</f>
        <v>#N/A</v>
      </c>
      <c r="F20" s="2" t="e">
        <f>INDEX(BONE!G:G,MATCH(TW!$B20,BONE!$AG:$AG,0))</f>
        <v>#N/A</v>
      </c>
      <c r="G20" s="2" t="e">
        <f>INDEX(BONE!H:H,MATCH(TW!$B20,BONE!$AG:$AG,0))</f>
        <v>#N/A</v>
      </c>
      <c r="H20" s="2" t="e">
        <f>INDEX(BONE!I:I,MATCH(TW!$B20,BONE!$AG:$AG,0))</f>
        <v>#N/A</v>
      </c>
      <c r="I20" s="2" t="e">
        <f>INDEX(BONE!J:J,MATCH(TW!$B20,BONE!$AG:$AG,0))</f>
        <v>#N/A</v>
      </c>
      <c r="AD20" s="155" t="s">
        <v>50</v>
      </c>
      <c r="AE20" s="156" t="s">
        <v>341</v>
      </c>
      <c r="AF20" s="155" t="s">
        <v>350</v>
      </c>
      <c r="AG20"/>
      <c r="AH20" s="243" t="s">
        <v>638</v>
      </c>
      <c r="AI20" s="244" t="s">
        <v>645</v>
      </c>
      <c r="AJ20" s="242" t="s">
        <v>622</v>
      </c>
      <c r="AK20" s="242" t="s">
        <v>623</v>
      </c>
      <c r="AL20" s="242" t="s">
        <v>619</v>
      </c>
      <c r="AM20" s="242"/>
      <c r="AN20" s="242"/>
      <c r="AO20" s="242"/>
    </row>
    <row r="21" spans="1:41" ht="12.75" customHeight="1" x14ac:dyDescent="0.25">
      <c r="A21" s="2" t="e">
        <f>INDEX(BONE!A:A,MATCH(TW!$B21,BONE!$AG:$AG,0))</f>
        <v>#N/A</v>
      </c>
      <c r="B21" s="206" t="s">
        <v>424</v>
      </c>
      <c r="C21" s="2" t="e">
        <f>INDEX(BONE!B:B,MATCH(TW!$B21,BONE!$AG:$AG,0))</f>
        <v>#N/A</v>
      </c>
      <c r="D21" s="2" t="e">
        <f>INDEX(BONE!C:C,MATCH(TW!$B21,BONE!$AG:$AG,0))</f>
        <v>#N/A</v>
      </c>
      <c r="E21" s="2" t="e">
        <f>INDEX(BONE!E:E,MATCH(TW!$B21,BONE!$AG:$AG,0))</f>
        <v>#N/A</v>
      </c>
      <c r="F21" s="2" t="e">
        <f>INDEX(BONE!G:G,MATCH(TW!$B21,BONE!$AG:$AG,0))</f>
        <v>#N/A</v>
      </c>
      <c r="G21" s="2" t="e">
        <f>INDEX(BONE!H:H,MATCH(TW!$B21,BONE!$AG:$AG,0))</f>
        <v>#N/A</v>
      </c>
      <c r="H21" s="2" t="e">
        <f>INDEX(BONE!I:I,MATCH(TW!$B21,BONE!$AG:$AG,0))</f>
        <v>#N/A</v>
      </c>
      <c r="I21" s="2" t="e">
        <f>INDEX(BONE!J:J,MATCH(TW!$B21,BONE!$AG:$AG,0))</f>
        <v>#N/A</v>
      </c>
      <c r="AD21" s="155" t="s">
        <v>56</v>
      </c>
      <c r="AE21" s="156" t="s">
        <v>342</v>
      </c>
      <c r="AF21" s="155" t="s">
        <v>354</v>
      </c>
      <c r="AG21"/>
      <c r="AH21" s="243" t="s">
        <v>639</v>
      </c>
      <c r="AI21" s="244" t="s">
        <v>646</v>
      </c>
      <c r="AJ21" s="242" t="s">
        <v>619</v>
      </c>
      <c r="AK21" s="242" t="s">
        <v>620</v>
      </c>
      <c r="AL21" s="242" t="s">
        <v>621</v>
      </c>
      <c r="AM21" s="242"/>
      <c r="AN21" s="242"/>
      <c r="AO21" s="242"/>
    </row>
    <row r="22" spans="1:41" ht="12.75" customHeight="1" x14ac:dyDescent="0.25">
      <c r="A22" s="2" t="e">
        <f>INDEX(BONE!A:A,MATCH(TW!$B22,BONE!$AG:$AG,0))</f>
        <v>#N/A</v>
      </c>
      <c r="B22" s="206" t="s">
        <v>425</v>
      </c>
      <c r="C22" s="2" t="e">
        <f>INDEX(BONE!B:B,MATCH(TW!$B22,BONE!$AG:$AG,0))</f>
        <v>#N/A</v>
      </c>
      <c r="D22" s="2" t="e">
        <f>INDEX(BONE!C:C,MATCH(TW!$B22,BONE!$AG:$AG,0))</f>
        <v>#N/A</v>
      </c>
      <c r="E22" s="2" t="e">
        <f>INDEX(BONE!E:E,MATCH(TW!$B22,BONE!$AG:$AG,0))</f>
        <v>#N/A</v>
      </c>
      <c r="F22" s="2" t="e">
        <f>INDEX(BONE!G:G,MATCH(TW!$B22,BONE!$AG:$AG,0))</f>
        <v>#N/A</v>
      </c>
      <c r="G22" s="2" t="e">
        <f>INDEX(BONE!H:H,MATCH(TW!$B22,BONE!$AG:$AG,0))</f>
        <v>#N/A</v>
      </c>
      <c r="H22" s="2" t="e">
        <f>INDEX(BONE!I:I,MATCH(TW!$B22,BONE!$AG:$AG,0))</f>
        <v>#N/A</v>
      </c>
      <c r="I22" s="2" t="e">
        <f>INDEX(BONE!J:J,MATCH(TW!$B22,BONE!$AG:$AG,0))</f>
        <v>#N/A</v>
      </c>
      <c r="AD22" s="155" t="s">
        <v>52</v>
      </c>
      <c r="AE22" s="156" t="s">
        <v>343</v>
      </c>
      <c r="AF22" s="155" t="s">
        <v>351</v>
      </c>
      <c r="AG22"/>
      <c r="AH22" s="243" t="s">
        <v>640</v>
      </c>
      <c r="AI22" s="244" t="s">
        <v>648</v>
      </c>
      <c r="AJ22" s="242" t="s">
        <v>616</v>
      </c>
      <c r="AK22" s="242" t="s">
        <v>617</v>
      </c>
      <c r="AL22" s="242" t="s">
        <v>618</v>
      </c>
      <c r="AM22" s="242"/>
      <c r="AN22" s="242"/>
      <c r="AO22" s="242"/>
    </row>
    <row r="23" spans="1:41" ht="12.75" customHeight="1" x14ac:dyDescent="0.25">
      <c r="AD23" s="155" t="s">
        <v>66</v>
      </c>
      <c r="AE23" s="156" t="s">
        <v>344</v>
      </c>
      <c r="AF23" s="155" t="s">
        <v>352</v>
      </c>
      <c r="AG23"/>
      <c r="AH23" s="243" t="s">
        <v>637</v>
      </c>
      <c r="AI23" s="244" t="s">
        <v>647</v>
      </c>
      <c r="AJ23" s="242" t="s">
        <v>624</v>
      </c>
      <c r="AK23" s="242" t="s">
        <v>625</v>
      </c>
      <c r="AL23" s="242" t="s">
        <v>626</v>
      </c>
      <c r="AM23" s="242"/>
      <c r="AN23" s="242"/>
      <c r="AO23" s="242"/>
    </row>
    <row r="24" spans="1:41" ht="12.75" customHeight="1" x14ac:dyDescent="0.25">
      <c r="AD24" s="155" t="s">
        <v>336</v>
      </c>
      <c r="AE24" s="156" t="s">
        <v>345</v>
      </c>
      <c r="AF24" s="155" t="s">
        <v>353</v>
      </c>
      <c r="AG24"/>
      <c r="AH24" s="243" t="s">
        <v>641</v>
      </c>
      <c r="AI24" s="244" t="s">
        <v>642</v>
      </c>
      <c r="AJ24" s="242" t="s">
        <v>627</v>
      </c>
      <c r="AK24" s="242" t="s">
        <v>628</v>
      </c>
      <c r="AL24" s="242" t="s">
        <v>629</v>
      </c>
      <c r="AM24" s="242"/>
      <c r="AN24" s="242"/>
      <c r="AO24" s="242"/>
    </row>
    <row r="25" spans="1:41" ht="12.75" customHeight="1" x14ac:dyDescent="0.25">
      <c r="AG25"/>
      <c r="AH25"/>
      <c r="AI25"/>
    </row>
    <row r="26" spans="1:41" ht="12.75" customHeight="1" x14ac:dyDescent="0.25">
      <c r="AD26" s="148" t="s">
        <v>659</v>
      </c>
      <c r="AE26" s="149"/>
      <c r="AF26" s="149"/>
      <c r="AG26"/>
      <c r="AH26"/>
      <c r="AI26"/>
    </row>
    <row r="27" spans="1:41" ht="12.75" customHeight="1" x14ac:dyDescent="0.25">
      <c r="AD27" s="149" t="s">
        <v>365</v>
      </c>
      <c r="AE27" s="150" t="s">
        <v>383</v>
      </c>
      <c r="AF27" s="149" t="s">
        <v>366</v>
      </c>
      <c r="AG27"/>
      <c r="AH27"/>
      <c r="AI27"/>
    </row>
    <row r="28" spans="1:41" ht="12.75" customHeight="1" x14ac:dyDescent="0.25">
      <c r="AD28" s="149" t="s">
        <v>367</v>
      </c>
      <c r="AE28" s="150" t="s">
        <v>384</v>
      </c>
      <c r="AF28" s="149" t="s">
        <v>368</v>
      </c>
      <c r="AG28"/>
      <c r="AH28"/>
      <c r="AI28"/>
    </row>
    <row r="29" spans="1:41" ht="12.75" customHeight="1" x14ac:dyDescent="0.25">
      <c r="AD29" s="149" t="s">
        <v>369</v>
      </c>
      <c r="AE29" s="150" t="s">
        <v>385</v>
      </c>
      <c r="AF29" s="149" t="s">
        <v>370</v>
      </c>
      <c r="AG29"/>
      <c r="AH29"/>
      <c r="AI29"/>
    </row>
    <row r="30" spans="1:41" ht="12.75" customHeight="1" x14ac:dyDescent="0.25">
      <c r="AD30" s="149" t="s">
        <v>371</v>
      </c>
      <c r="AE30" s="150" t="s">
        <v>386</v>
      </c>
      <c r="AF30" s="149" t="s">
        <v>372</v>
      </c>
      <c r="AG30"/>
      <c r="AH30"/>
      <c r="AI30"/>
    </row>
    <row r="31" spans="1:41" ht="12.75" customHeight="1" x14ac:dyDescent="0.25">
      <c r="AD31" s="149" t="s">
        <v>373</v>
      </c>
      <c r="AE31" s="150" t="s">
        <v>387</v>
      </c>
      <c r="AF31" s="149" t="s">
        <v>378</v>
      </c>
      <c r="AG31"/>
      <c r="AH31"/>
      <c r="AI31"/>
    </row>
    <row r="32" spans="1:41" ht="12.75" customHeight="1" x14ac:dyDescent="0.25">
      <c r="AD32" s="149" t="s">
        <v>374</v>
      </c>
      <c r="AE32" s="150" t="s">
        <v>388</v>
      </c>
      <c r="AF32" s="149" t="s">
        <v>379</v>
      </c>
      <c r="AG32"/>
      <c r="AH32"/>
      <c r="AI32"/>
    </row>
    <row r="33" spans="30:35" ht="12.75" customHeight="1" x14ac:dyDescent="0.25">
      <c r="AD33" s="149" t="s">
        <v>375</v>
      </c>
      <c r="AE33" s="150" t="s">
        <v>397</v>
      </c>
      <c r="AF33" s="149" t="s">
        <v>380</v>
      </c>
      <c r="AG33"/>
      <c r="AH33"/>
      <c r="AI33"/>
    </row>
    <row r="34" spans="30:35" ht="12.75" customHeight="1" x14ac:dyDescent="0.25">
      <c r="AD34" s="149" t="s">
        <v>376</v>
      </c>
      <c r="AE34" s="150" t="s">
        <v>398</v>
      </c>
      <c r="AF34" s="149" t="s">
        <v>381</v>
      </c>
      <c r="AG34"/>
      <c r="AH34"/>
      <c r="AI34"/>
    </row>
    <row r="35" spans="30:35" ht="12.75" customHeight="1" x14ac:dyDescent="0.25">
      <c r="AD35" s="149" t="s">
        <v>377</v>
      </c>
      <c r="AE35" s="150" t="s">
        <v>399</v>
      </c>
      <c r="AF35" s="149" t="s">
        <v>382</v>
      </c>
      <c r="AG35"/>
      <c r="AH35"/>
      <c r="AI35"/>
    </row>
    <row r="36" spans="30:35" ht="12.75" customHeight="1" x14ac:dyDescent="0.25">
      <c r="AG36"/>
      <c r="AH36"/>
      <c r="AI36"/>
    </row>
    <row r="37" spans="30:35" ht="12.75" customHeight="1" x14ac:dyDescent="0.25">
      <c r="AD37" s="151" t="s">
        <v>479</v>
      </c>
      <c r="AE37" s="152"/>
      <c r="AF37" s="152"/>
      <c r="AG37"/>
      <c r="AH37"/>
      <c r="AI37"/>
    </row>
    <row r="38" spans="30:35" ht="12.75" customHeight="1" x14ac:dyDescent="0.25">
      <c r="AD38" s="152" t="s">
        <v>29</v>
      </c>
      <c r="AE38" s="153" t="s">
        <v>337</v>
      </c>
      <c r="AF38" s="152" t="s">
        <v>366</v>
      </c>
      <c r="AG38"/>
      <c r="AH38"/>
      <c r="AI38"/>
    </row>
    <row r="39" spans="30:35" ht="12.75" customHeight="1" x14ac:dyDescent="0.25">
      <c r="AD39" s="152" t="s">
        <v>33</v>
      </c>
      <c r="AE39" s="153" t="s">
        <v>470</v>
      </c>
      <c r="AF39" s="152" t="s">
        <v>368</v>
      </c>
      <c r="AG39"/>
      <c r="AH39"/>
      <c r="AI39"/>
    </row>
    <row r="40" spans="30:35" ht="12.75" customHeight="1" x14ac:dyDescent="0.25">
      <c r="AD40" s="152" t="s">
        <v>35</v>
      </c>
      <c r="AE40" s="153" t="s">
        <v>471</v>
      </c>
      <c r="AF40" s="152" t="s">
        <v>370</v>
      </c>
      <c r="AG40"/>
      <c r="AH40"/>
      <c r="AI40"/>
    </row>
    <row r="41" spans="30:35" ht="12.75" customHeight="1" x14ac:dyDescent="0.25">
      <c r="AD41" s="152" t="s">
        <v>44</v>
      </c>
      <c r="AE41" s="153" t="s">
        <v>472</v>
      </c>
      <c r="AF41" s="152" t="s">
        <v>372</v>
      </c>
      <c r="AG41"/>
      <c r="AH41"/>
      <c r="AI41"/>
    </row>
    <row r="42" spans="30:35" ht="12.75" customHeight="1" x14ac:dyDescent="0.25">
      <c r="AD42" s="152" t="s">
        <v>50</v>
      </c>
      <c r="AE42" s="153" t="s">
        <v>473</v>
      </c>
      <c r="AF42" s="152" t="s">
        <v>378</v>
      </c>
      <c r="AG42"/>
      <c r="AH42"/>
      <c r="AI42"/>
    </row>
    <row r="43" spans="30:35" ht="12.75" customHeight="1" x14ac:dyDescent="0.25">
      <c r="AD43" s="152" t="s">
        <v>56</v>
      </c>
      <c r="AE43" s="153" t="s">
        <v>474</v>
      </c>
      <c r="AF43" s="152" t="s">
        <v>379</v>
      </c>
      <c r="AG43"/>
      <c r="AH43"/>
      <c r="AI43"/>
    </row>
    <row r="44" spans="30:35" ht="12.75" customHeight="1" x14ac:dyDescent="0.25">
      <c r="AD44" s="152" t="s">
        <v>52</v>
      </c>
      <c r="AE44" s="153" t="s">
        <v>475</v>
      </c>
      <c r="AF44" s="152" t="s">
        <v>380</v>
      </c>
      <c r="AG44"/>
      <c r="AH44"/>
      <c r="AI44"/>
    </row>
    <row r="45" spans="30:35" ht="12.75" customHeight="1" x14ac:dyDescent="0.25">
      <c r="AD45" s="152" t="s">
        <v>66</v>
      </c>
      <c r="AE45" s="153" t="s">
        <v>476</v>
      </c>
      <c r="AF45" s="152" t="s">
        <v>381</v>
      </c>
      <c r="AG45"/>
      <c r="AH45"/>
      <c r="AI45"/>
    </row>
    <row r="46" spans="30:35" ht="12.75" customHeight="1" x14ac:dyDescent="0.25">
      <c r="AD46" s="152" t="s">
        <v>336</v>
      </c>
      <c r="AE46" s="153" t="s">
        <v>477</v>
      </c>
      <c r="AF46" s="152" t="s">
        <v>382</v>
      </c>
      <c r="AG46"/>
      <c r="AH46"/>
      <c r="AI46"/>
    </row>
  </sheetData>
  <mergeCells count="4">
    <mergeCell ref="J1:O1"/>
    <mergeCell ref="P1:Y1"/>
    <mergeCell ref="Z1:AB1"/>
    <mergeCell ref="AH3:AI10"/>
  </mergeCells>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X22"/>
  <sheetViews>
    <sheetView topLeftCell="B1" zoomScaleNormal="100" workbookViewId="0">
      <selection activeCell="I3" sqref="I3"/>
    </sheetView>
  </sheetViews>
  <sheetFormatPr defaultColWidth="7.7109375" defaultRowHeight="12.75" x14ac:dyDescent="0.2"/>
  <cols>
    <col min="1" max="1" width="7.7109375" style="2" hidden="1" customWidth="1"/>
    <col min="2" max="2" width="7.7109375" style="222" customWidth="1"/>
    <col min="3" max="3" width="7.7109375" style="12"/>
    <col min="4" max="5" width="7.7109375" style="13" hidden="1" customWidth="1"/>
    <col min="6" max="6" width="7.7109375" style="14" hidden="1" customWidth="1"/>
    <col min="7" max="7" width="7.7109375" style="12"/>
    <col min="8" max="8" width="7.7109375" style="14"/>
    <col min="9" max="9" width="7.7109375" style="12"/>
    <col min="10" max="10" width="7.7109375" style="19"/>
    <col min="11" max="16" width="5.7109375" style="2" customWidth="1"/>
    <col min="17" max="17" width="7.7109375" style="19"/>
    <col min="18" max="16384" width="7.7109375" style="2"/>
  </cols>
  <sheetData>
    <row r="1" spans="1:24" x14ac:dyDescent="0.2">
      <c r="B1" s="211"/>
      <c r="C1" s="346"/>
      <c r="D1" s="347"/>
      <c r="E1" s="347"/>
      <c r="F1" s="348"/>
      <c r="G1" s="346" t="s">
        <v>1</v>
      </c>
      <c r="H1" s="348"/>
      <c r="I1" s="343" t="s">
        <v>589</v>
      </c>
      <c r="J1" s="344"/>
      <c r="K1" s="344"/>
      <c r="L1" s="344"/>
      <c r="M1" s="344"/>
      <c r="N1" s="344"/>
      <c r="O1" s="344"/>
      <c r="P1" s="344"/>
      <c r="Q1" s="345"/>
    </row>
    <row r="2" spans="1:24" x14ac:dyDescent="0.2">
      <c r="A2" s="10" t="s">
        <v>7</v>
      </c>
      <c r="B2" s="6" t="s">
        <v>563</v>
      </c>
      <c r="C2" s="116" t="s">
        <v>294</v>
      </c>
      <c r="D2" s="227" t="s">
        <v>585</v>
      </c>
      <c r="E2" s="227" t="s">
        <v>586</v>
      </c>
      <c r="F2" s="228" t="s">
        <v>587</v>
      </c>
      <c r="G2" s="116" t="s">
        <v>0</v>
      </c>
      <c r="H2" s="228" t="s">
        <v>121</v>
      </c>
      <c r="I2" s="213" t="s">
        <v>8</v>
      </c>
      <c r="J2" s="212" t="s">
        <v>601</v>
      </c>
      <c r="K2" s="11" t="s">
        <v>9</v>
      </c>
      <c r="L2" s="11" t="s">
        <v>319</v>
      </c>
      <c r="M2" s="11" t="s">
        <v>603</v>
      </c>
      <c r="N2" s="11" t="s">
        <v>306</v>
      </c>
      <c r="O2" s="11" t="s">
        <v>588</v>
      </c>
      <c r="P2" s="11" t="s">
        <v>307</v>
      </c>
      <c r="Q2" s="6" t="s">
        <v>3</v>
      </c>
    </row>
    <row r="3" spans="1:24" x14ac:dyDescent="0.2">
      <c r="A3" s="2">
        <f>INDEX(BONE!A:A,MATCH(BTCH!$B3,BONE!$X:$X,0))</f>
        <v>4890</v>
      </c>
      <c r="B3" s="222" t="s">
        <v>564</v>
      </c>
      <c r="C3" s="12" t="str">
        <f>INDEX(BONE!B:B,MATCH(BTCH!$B3,BONE!$X:$X,0))</f>
        <v>10/007</v>
      </c>
      <c r="D3" s="13">
        <f>INDEX(BONE!C:C,MATCH(BTCH!$B3,BONE!$X:$X,0))</f>
        <v>0</v>
      </c>
      <c r="E3" s="13">
        <f>INDEX(BONE!E:E,MATCH(BTCH!$B3,BONE!$X:$X,0))</f>
        <v>0</v>
      </c>
      <c r="F3" s="14" t="str">
        <f>INDEX(BONE!G:G,MATCH(BTCH!$B3,BONE!$X:$X,0))</f>
        <v>x</v>
      </c>
      <c r="G3" s="12" t="str">
        <f>INDEX(BONE!H:H,MATCH(BTCH!$B3,BONE!$X:$X,0))</f>
        <v>C</v>
      </c>
      <c r="H3" s="14" t="str">
        <f>INDEX(BONE!I:I,MATCH(BTCH!$B3,BONE!$X:$X,0))</f>
        <v>SCAP</v>
      </c>
      <c r="I3" s="12" t="s">
        <v>688</v>
      </c>
      <c r="J3" s="19" t="s">
        <v>156</v>
      </c>
      <c r="K3" s="2" t="s">
        <v>293</v>
      </c>
      <c r="Q3" s="19" t="s">
        <v>689</v>
      </c>
      <c r="S3" s="214" t="s">
        <v>563</v>
      </c>
      <c r="T3" s="215"/>
      <c r="U3" s="216"/>
      <c r="W3" s="214" t="s">
        <v>602</v>
      </c>
      <c r="X3" s="217"/>
    </row>
    <row r="4" spans="1:24" x14ac:dyDescent="0.2">
      <c r="A4" s="2">
        <f>INDEX(BONE!A:A,MATCH(BTCH!$B4,BONE!$X:$X,0))</f>
        <v>4890</v>
      </c>
      <c r="B4" s="222" t="s">
        <v>565</v>
      </c>
      <c r="C4" s="12" t="str">
        <f>INDEX(BONE!B:B,MATCH(BTCH!$B4,BONE!$X:$X,0))</f>
        <v>10/007</v>
      </c>
      <c r="D4" s="13">
        <f>INDEX(BONE!C:C,MATCH(BTCH!$B4,BONE!$X:$X,0))</f>
        <v>0</v>
      </c>
      <c r="E4" s="13">
        <f>INDEX(BONE!E:E,MATCH(BTCH!$B4,BONE!$X:$X,0))</f>
        <v>0</v>
      </c>
      <c r="F4" s="14" t="str">
        <f>INDEX(BONE!G:G,MATCH(BTCH!$B4,BONE!$X:$X,0))</f>
        <v>x</v>
      </c>
      <c r="G4" s="12" t="str">
        <f>INDEX(BONE!H:H,MATCH(BTCH!$B4,BONE!$X:$X,0))</f>
        <v>C</v>
      </c>
      <c r="H4" s="14" t="str">
        <f>INDEX(BONE!I:I,MATCH(BTCH!$B4,BONE!$X:$X,0))</f>
        <v>AX</v>
      </c>
      <c r="I4" s="12" t="s">
        <v>691</v>
      </c>
      <c r="J4" s="19" t="s">
        <v>692</v>
      </c>
      <c r="N4" s="2" t="s">
        <v>293</v>
      </c>
      <c r="Q4" s="19" t="s">
        <v>693</v>
      </c>
      <c r="S4" s="337" t="s">
        <v>584</v>
      </c>
      <c r="T4" s="338"/>
      <c r="U4" s="339"/>
      <c r="W4" s="218" t="s">
        <v>591</v>
      </c>
      <c r="X4" s="219" t="s">
        <v>595</v>
      </c>
    </row>
    <row r="5" spans="1:24" x14ac:dyDescent="0.2">
      <c r="A5" s="2">
        <f>INDEX(BONE!A:A,MATCH(BTCH!$B5,BONE!$X:$X,0))</f>
        <v>4890</v>
      </c>
      <c r="B5" s="222" t="s">
        <v>566</v>
      </c>
      <c r="C5" s="12" t="str">
        <f>INDEX(BONE!B:B,MATCH(BTCH!$B5,BONE!$X:$X,0))</f>
        <v>2/004</v>
      </c>
      <c r="D5" s="13">
        <f>INDEX(BONE!C:C,MATCH(BTCH!$B5,BONE!$X:$X,0))</f>
        <v>0</v>
      </c>
      <c r="E5" s="13">
        <f>INDEX(BONE!E:E,MATCH(BTCH!$B5,BONE!$X:$X,0))</f>
        <v>0</v>
      </c>
      <c r="F5" s="14" t="str">
        <f>INDEX(BONE!G:G,MATCH(BTCH!$B5,BONE!$X:$X,0))</f>
        <v>x</v>
      </c>
      <c r="G5" s="12" t="str">
        <f>INDEX(BONE!H:H,MATCH(BTCH!$B5,BONE!$X:$X,0))</f>
        <v>C</v>
      </c>
      <c r="H5" s="14" t="str">
        <f>INDEX(BONE!I:I,MATCH(BTCH!$B5,BONE!$X:$X,0))</f>
        <v>RAD</v>
      </c>
      <c r="I5" s="12" t="s">
        <v>718</v>
      </c>
      <c r="J5" s="19" t="s">
        <v>718</v>
      </c>
      <c r="K5" s="2" t="s">
        <v>293</v>
      </c>
      <c r="Q5" s="19" t="s">
        <v>717</v>
      </c>
      <c r="S5" s="337"/>
      <c r="T5" s="338"/>
      <c r="U5" s="339"/>
      <c r="W5" s="218" t="s">
        <v>234</v>
      </c>
      <c r="X5" s="219" t="s">
        <v>596</v>
      </c>
    </row>
    <row r="6" spans="1:24" x14ac:dyDescent="0.2">
      <c r="A6" s="2" t="e">
        <f>INDEX(BONE!A:A,MATCH(BTCH!$B6,BONE!$X:$X,0))</f>
        <v>#N/A</v>
      </c>
      <c r="B6" s="222" t="s">
        <v>567</v>
      </c>
      <c r="C6" s="12" t="e">
        <f>INDEX(BONE!B:B,MATCH(BTCH!$B6,BONE!$X:$X,0))</f>
        <v>#N/A</v>
      </c>
      <c r="D6" s="13" t="e">
        <f>INDEX(BONE!C:C,MATCH(BTCH!$B6,BONE!$X:$X,0))</f>
        <v>#N/A</v>
      </c>
      <c r="E6" s="13" t="e">
        <f>INDEX(BONE!E:E,MATCH(BTCH!$B6,BONE!$X:$X,0))</f>
        <v>#N/A</v>
      </c>
      <c r="F6" s="14" t="e">
        <f>INDEX(BONE!G:G,MATCH(BTCH!$B6,BONE!$X:$X,0))</f>
        <v>#N/A</v>
      </c>
      <c r="G6" s="12" t="e">
        <f>INDEX(BONE!H:H,MATCH(BTCH!$B6,BONE!$X:$X,0))</f>
        <v>#N/A</v>
      </c>
      <c r="H6" s="14" t="e">
        <f>INDEX(BONE!I:I,MATCH(BTCH!$B6,BONE!$X:$X,0))</f>
        <v>#N/A</v>
      </c>
      <c r="S6" s="337"/>
      <c r="T6" s="338"/>
      <c r="U6" s="339"/>
      <c r="W6" s="218" t="s">
        <v>592</v>
      </c>
      <c r="X6" s="219" t="s">
        <v>597</v>
      </c>
    </row>
    <row r="7" spans="1:24" x14ac:dyDescent="0.2">
      <c r="A7" s="2" t="e">
        <f>INDEX(BONE!A:A,MATCH(BTCH!$B7,BONE!$X:$X,0))</f>
        <v>#N/A</v>
      </c>
      <c r="B7" s="222" t="s">
        <v>568</v>
      </c>
      <c r="C7" s="12" t="e">
        <f>INDEX(BONE!B:B,MATCH(BTCH!$B7,BONE!$X:$X,0))</f>
        <v>#N/A</v>
      </c>
      <c r="D7" s="13" t="e">
        <f>INDEX(BONE!C:C,MATCH(BTCH!$B7,BONE!$X:$X,0))</f>
        <v>#N/A</v>
      </c>
      <c r="E7" s="13" t="e">
        <f>INDEX(BONE!E:E,MATCH(BTCH!$B7,BONE!$X:$X,0))</f>
        <v>#N/A</v>
      </c>
      <c r="F7" s="14" t="e">
        <f>INDEX(BONE!G:G,MATCH(BTCH!$B7,BONE!$X:$X,0))</f>
        <v>#N/A</v>
      </c>
      <c r="G7" s="12" t="e">
        <f>INDEX(BONE!H:H,MATCH(BTCH!$B7,BONE!$X:$X,0))</f>
        <v>#N/A</v>
      </c>
      <c r="H7" s="14" t="e">
        <f>INDEX(BONE!I:I,MATCH(BTCH!$B7,BONE!$X:$X,0))</f>
        <v>#N/A</v>
      </c>
      <c r="S7" s="337"/>
      <c r="T7" s="338"/>
      <c r="U7" s="339"/>
      <c r="W7" s="218" t="s">
        <v>593</v>
      </c>
      <c r="X7" s="219" t="s">
        <v>598</v>
      </c>
    </row>
    <row r="8" spans="1:24" x14ac:dyDescent="0.2">
      <c r="A8" s="2" t="e">
        <f>INDEX(BONE!A:A,MATCH(BTCH!$B8,BONE!$X:$X,0))</f>
        <v>#N/A</v>
      </c>
      <c r="B8" s="222" t="s">
        <v>569</v>
      </c>
      <c r="C8" s="12" t="e">
        <f>INDEX(BONE!B:B,MATCH(BTCH!$B8,BONE!$X:$X,0))</f>
        <v>#N/A</v>
      </c>
      <c r="D8" s="13" t="e">
        <f>INDEX(BONE!C:C,MATCH(BTCH!$B8,BONE!$X:$X,0))</f>
        <v>#N/A</v>
      </c>
      <c r="E8" s="13" t="e">
        <f>INDEX(BONE!E:E,MATCH(BTCH!$B8,BONE!$X:$X,0))</f>
        <v>#N/A</v>
      </c>
      <c r="F8" s="14" t="e">
        <f>INDEX(BONE!G:G,MATCH(BTCH!$B8,BONE!$X:$X,0))</f>
        <v>#N/A</v>
      </c>
      <c r="G8" s="12" t="e">
        <f>INDEX(BONE!H:H,MATCH(BTCH!$B8,BONE!$X:$X,0))</f>
        <v>#N/A</v>
      </c>
      <c r="H8" s="14" t="e">
        <f>INDEX(BONE!I:I,MATCH(BTCH!$B8,BONE!$X:$X,0))</f>
        <v>#N/A</v>
      </c>
      <c r="S8" s="337"/>
      <c r="T8" s="338"/>
      <c r="U8" s="339"/>
      <c r="W8" s="218" t="s">
        <v>594</v>
      </c>
      <c r="X8" s="219" t="s">
        <v>599</v>
      </c>
    </row>
    <row r="9" spans="1:24" x14ac:dyDescent="0.2">
      <c r="A9" s="2" t="e">
        <f>INDEX(BONE!A:A,MATCH(BTCH!$B9,BONE!$X:$X,0))</f>
        <v>#N/A</v>
      </c>
      <c r="B9" s="222" t="s">
        <v>570</v>
      </c>
      <c r="C9" s="12" t="e">
        <f>INDEX(BONE!B:B,MATCH(BTCH!$B9,BONE!$X:$X,0))</f>
        <v>#N/A</v>
      </c>
      <c r="D9" s="13" t="e">
        <f>INDEX(BONE!C:C,MATCH(BTCH!$B9,BONE!$X:$X,0))</f>
        <v>#N/A</v>
      </c>
      <c r="E9" s="13" t="e">
        <f>INDEX(BONE!E:E,MATCH(BTCH!$B9,BONE!$X:$X,0))</f>
        <v>#N/A</v>
      </c>
      <c r="F9" s="14" t="e">
        <f>INDEX(BONE!G:G,MATCH(BTCH!$B9,BONE!$X:$X,0))</f>
        <v>#N/A</v>
      </c>
      <c r="G9" s="12" t="e">
        <f>INDEX(BONE!H:H,MATCH(BTCH!$B9,BONE!$X:$X,0))</f>
        <v>#N/A</v>
      </c>
      <c r="H9" s="14" t="e">
        <f>INDEX(BONE!I:I,MATCH(BTCH!$B9,BONE!$X:$X,0))</f>
        <v>#N/A</v>
      </c>
      <c r="S9" s="337"/>
      <c r="T9" s="338"/>
      <c r="U9" s="339"/>
      <c r="W9" s="220" t="s">
        <v>590</v>
      </c>
      <c r="X9" s="221" t="s">
        <v>600</v>
      </c>
    </row>
    <row r="10" spans="1:24" x14ac:dyDescent="0.2">
      <c r="A10" s="2" t="e">
        <f>INDEX(BONE!A:A,MATCH(BTCH!$B10,BONE!$X:$X,0))</f>
        <v>#N/A</v>
      </c>
      <c r="B10" s="222" t="s">
        <v>571</v>
      </c>
      <c r="C10" s="12" t="e">
        <f>INDEX(BONE!B:B,MATCH(BTCH!$B10,BONE!$X:$X,0))</f>
        <v>#N/A</v>
      </c>
      <c r="D10" s="13" t="e">
        <f>INDEX(BONE!C:C,MATCH(BTCH!$B10,BONE!$X:$X,0))</f>
        <v>#N/A</v>
      </c>
      <c r="E10" s="13" t="e">
        <f>INDEX(BONE!E:E,MATCH(BTCH!$B10,BONE!$X:$X,0))</f>
        <v>#N/A</v>
      </c>
      <c r="F10" s="14" t="e">
        <f>INDEX(BONE!G:G,MATCH(BTCH!$B10,BONE!$X:$X,0))</f>
        <v>#N/A</v>
      </c>
      <c r="G10" s="12" t="e">
        <f>INDEX(BONE!H:H,MATCH(BTCH!$B10,BONE!$X:$X,0))</f>
        <v>#N/A</v>
      </c>
      <c r="H10" s="14" t="e">
        <f>INDEX(BONE!I:I,MATCH(BTCH!$B10,BONE!$X:$X,0))</f>
        <v>#N/A</v>
      </c>
      <c r="S10" s="337"/>
      <c r="T10" s="338"/>
      <c r="U10" s="339"/>
    </row>
    <row r="11" spans="1:24" x14ac:dyDescent="0.2">
      <c r="A11" s="2" t="e">
        <f>INDEX(BONE!A:A,MATCH(BTCH!$B11,BONE!$X:$X,0))</f>
        <v>#N/A</v>
      </c>
      <c r="B11" s="222" t="s">
        <v>572</v>
      </c>
      <c r="C11" s="12" t="e">
        <f>INDEX(BONE!B:B,MATCH(BTCH!$B11,BONE!$X:$X,0))</f>
        <v>#N/A</v>
      </c>
      <c r="D11" s="13" t="e">
        <f>INDEX(BONE!C:C,MATCH(BTCH!$B11,BONE!$X:$X,0))</f>
        <v>#N/A</v>
      </c>
      <c r="E11" s="13" t="e">
        <f>INDEX(BONE!E:E,MATCH(BTCH!$B11,BONE!$X:$X,0))</f>
        <v>#N/A</v>
      </c>
      <c r="F11" s="14" t="e">
        <f>INDEX(BONE!G:G,MATCH(BTCH!$B11,BONE!$X:$X,0))</f>
        <v>#N/A</v>
      </c>
      <c r="G11" s="12" t="e">
        <f>INDEX(BONE!H:H,MATCH(BTCH!$B11,BONE!$X:$X,0))</f>
        <v>#N/A</v>
      </c>
      <c r="H11" s="14" t="e">
        <f>INDEX(BONE!I:I,MATCH(BTCH!$B11,BONE!$X:$X,0))</f>
        <v>#N/A</v>
      </c>
      <c r="S11" s="337"/>
      <c r="T11" s="338"/>
      <c r="U11" s="339"/>
    </row>
    <row r="12" spans="1:24" x14ac:dyDescent="0.2">
      <c r="A12" s="2" t="e">
        <f>INDEX(BONE!A:A,MATCH(BTCH!$B12,BONE!$X:$X,0))</f>
        <v>#N/A</v>
      </c>
      <c r="B12" s="222" t="s">
        <v>573</v>
      </c>
      <c r="C12" s="12" t="e">
        <f>INDEX(BONE!B:B,MATCH(BTCH!$B12,BONE!$X:$X,0))</f>
        <v>#N/A</v>
      </c>
      <c r="D12" s="13" t="e">
        <f>INDEX(BONE!C:C,MATCH(BTCH!$B12,BONE!$X:$X,0))</f>
        <v>#N/A</v>
      </c>
      <c r="E12" s="13" t="e">
        <f>INDEX(BONE!E:E,MATCH(BTCH!$B12,BONE!$X:$X,0))</f>
        <v>#N/A</v>
      </c>
      <c r="F12" s="14" t="e">
        <f>INDEX(BONE!G:G,MATCH(BTCH!$B12,BONE!$X:$X,0))</f>
        <v>#N/A</v>
      </c>
      <c r="G12" s="12" t="e">
        <f>INDEX(BONE!H:H,MATCH(BTCH!$B12,BONE!$X:$X,0))</f>
        <v>#N/A</v>
      </c>
      <c r="H12" s="14" t="e">
        <f>INDEX(BONE!I:I,MATCH(BTCH!$B12,BONE!$X:$X,0))</f>
        <v>#N/A</v>
      </c>
      <c r="S12" s="337"/>
      <c r="T12" s="338"/>
      <c r="U12" s="339"/>
    </row>
    <row r="13" spans="1:24" x14ac:dyDescent="0.2">
      <c r="A13" s="2" t="e">
        <f>INDEX(BONE!A:A,MATCH(BTCH!$B13,BONE!$X:$X,0))</f>
        <v>#N/A</v>
      </c>
      <c r="B13" s="222" t="s">
        <v>574</v>
      </c>
      <c r="C13" s="12" t="e">
        <f>INDEX(BONE!B:B,MATCH(BTCH!$B13,BONE!$X:$X,0))</f>
        <v>#N/A</v>
      </c>
      <c r="D13" s="13" t="e">
        <f>INDEX(BONE!C:C,MATCH(BTCH!$B13,BONE!$X:$X,0))</f>
        <v>#N/A</v>
      </c>
      <c r="E13" s="13" t="e">
        <f>INDEX(BONE!E:E,MATCH(BTCH!$B13,BONE!$X:$X,0))</f>
        <v>#N/A</v>
      </c>
      <c r="F13" s="14" t="e">
        <f>INDEX(BONE!G:G,MATCH(BTCH!$B13,BONE!$X:$X,0))</f>
        <v>#N/A</v>
      </c>
      <c r="G13" s="12" t="e">
        <f>INDEX(BONE!H:H,MATCH(BTCH!$B13,BONE!$X:$X,0))</f>
        <v>#N/A</v>
      </c>
      <c r="H13" s="14" t="e">
        <f>INDEX(BONE!I:I,MATCH(BTCH!$B13,BONE!$X:$X,0))</f>
        <v>#N/A</v>
      </c>
      <c r="S13" s="337"/>
      <c r="T13" s="338"/>
      <c r="U13" s="339"/>
    </row>
    <row r="14" spans="1:24" x14ac:dyDescent="0.2">
      <c r="A14" s="2" t="e">
        <f>INDEX(BONE!A:A,MATCH(BTCH!$B14,BONE!$X:$X,0))</f>
        <v>#N/A</v>
      </c>
      <c r="B14" s="222" t="s">
        <v>575</v>
      </c>
      <c r="C14" s="12" t="e">
        <f>INDEX(BONE!B:B,MATCH(BTCH!$B14,BONE!$X:$X,0))</f>
        <v>#N/A</v>
      </c>
      <c r="D14" s="13" t="e">
        <f>INDEX(BONE!C:C,MATCH(BTCH!$B14,BONE!$X:$X,0))</f>
        <v>#N/A</v>
      </c>
      <c r="E14" s="13" t="e">
        <f>INDEX(BONE!E:E,MATCH(BTCH!$B14,BONE!$X:$X,0))</f>
        <v>#N/A</v>
      </c>
      <c r="F14" s="14" t="e">
        <f>INDEX(BONE!G:G,MATCH(BTCH!$B14,BONE!$X:$X,0))</f>
        <v>#N/A</v>
      </c>
      <c r="G14" s="12" t="e">
        <f>INDEX(BONE!H:H,MATCH(BTCH!$B14,BONE!$X:$X,0))</f>
        <v>#N/A</v>
      </c>
      <c r="H14" s="14" t="e">
        <f>INDEX(BONE!I:I,MATCH(BTCH!$B14,BONE!$X:$X,0))</f>
        <v>#N/A</v>
      </c>
      <c r="S14" s="340"/>
      <c r="T14" s="341"/>
      <c r="U14" s="342"/>
    </row>
    <row r="15" spans="1:24" x14ac:dyDescent="0.2">
      <c r="A15" s="2" t="e">
        <f>INDEX(BONE!A:A,MATCH(BTCH!$B15,BONE!$X:$X,0))</f>
        <v>#N/A</v>
      </c>
      <c r="B15" s="222" t="s">
        <v>576</v>
      </c>
      <c r="C15" s="12" t="e">
        <f>INDEX(BONE!B:B,MATCH(BTCH!$B15,BONE!$X:$X,0))</f>
        <v>#N/A</v>
      </c>
      <c r="D15" s="13" t="e">
        <f>INDEX(BONE!C:C,MATCH(BTCH!$B15,BONE!$X:$X,0))</f>
        <v>#N/A</v>
      </c>
      <c r="E15" s="13" t="e">
        <f>INDEX(BONE!E:E,MATCH(BTCH!$B15,BONE!$X:$X,0))</f>
        <v>#N/A</v>
      </c>
      <c r="F15" s="14" t="e">
        <f>INDEX(BONE!G:G,MATCH(BTCH!$B15,BONE!$X:$X,0))</f>
        <v>#N/A</v>
      </c>
      <c r="G15" s="12" t="e">
        <f>INDEX(BONE!H:H,MATCH(BTCH!$B15,BONE!$X:$X,0))</f>
        <v>#N/A</v>
      </c>
      <c r="H15" s="14" t="e">
        <f>INDEX(BONE!I:I,MATCH(BTCH!$B15,BONE!$X:$X,0))</f>
        <v>#N/A</v>
      </c>
    </row>
    <row r="16" spans="1:24" x14ac:dyDescent="0.2">
      <c r="A16" s="2" t="e">
        <f>INDEX(BONE!A:A,MATCH(BTCH!$B16,BONE!$X:$X,0))</f>
        <v>#N/A</v>
      </c>
      <c r="B16" s="222" t="s">
        <v>577</v>
      </c>
      <c r="C16" s="12" t="e">
        <f>INDEX(BONE!B:B,MATCH(BTCH!$B16,BONE!$X:$X,0))</f>
        <v>#N/A</v>
      </c>
      <c r="D16" s="13" t="e">
        <f>INDEX(BONE!C:C,MATCH(BTCH!$B16,BONE!$X:$X,0))</f>
        <v>#N/A</v>
      </c>
      <c r="E16" s="13" t="e">
        <f>INDEX(BONE!E:E,MATCH(BTCH!$B16,BONE!$X:$X,0))</f>
        <v>#N/A</v>
      </c>
      <c r="F16" s="14" t="e">
        <f>INDEX(BONE!G:G,MATCH(BTCH!$B16,BONE!$X:$X,0))</f>
        <v>#N/A</v>
      </c>
      <c r="G16" s="12" t="e">
        <f>INDEX(BONE!H:H,MATCH(BTCH!$B16,BONE!$X:$X,0))</f>
        <v>#N/A</v>
      </c>
      <c r="H16" s="14" t="e">
        <f>INDEX(BONE!I:I,MATCH(BTCH!$B16,BONE!$X:$X,0))</f>
        <v>#N/A</v>
      </c>
    </row>
    <row r="17" spans="1:8" x14ac:dyDescent="0.2">
      <c r="A17" s="2" t="e">
        <f>INDEX(BONE!A:A,MATCH(BTCH!$B17,BONE!$X:$X,0))</f>
        <v>#N/A</v>
      </c>
      <c r="B17" s="222" t="s">
        <v>578</v>
      </c>
      <c r="C17" s="12" t="e">
        <f>INDEX(BONE!B:B,MATCH(BTCH!$B17,BONE!$X:$X,0))</f>
        <v>#N/A</v>
      </c>
      <c r="D17" s="13" t="e">
        <f>INDEX(BONE!C:C,MATCH(BTCH!$B17,BONE!$X:$X,0))</f>
        <v>#N/A</v>
      </c>
      <c r="E17" s="13" t="e">
        <f>INDEX(BONE!E:E,MATCH(BTCH!$B17,BONE!$X:$X,0))</f>
        <v>#N/A</v>
      </c>
      <c r="F17" s="14" t="e">
        <f>INDEX(BONE!G:G,MATCH(BTCH!$B17,BONE!$X:$X,0))</f>
        <v>#N/A</v>
      </c>
      <c r="G17" s="12" t="e">
        <f>INDEX(BONE!H:H,MATCH(BTCH!$B17,BONE!$X:$X,0))</f>
        <v>#N/A</v>
      </c>
      <c r="H17" s="14" t="e">
        <f>INDEX(BONE!I:I,MATCH(BTCH!$B17,BONE!$X:$X,0))</f>
        <v>#N/A</v>
      </c>
    </row>
    <row r="18" spans="1:8" x14ac:dyDescent="0.2">
      <c r="A18" s="2" t="e">
        <f>INDEX(BONE!A:A,MATCH(BTCH!$B18,BONE!$X:$X,0))</f>
        <v>#N/A</v>
      </c>
      <c r="B18" s="222" t="s">
        <v>579</v>
      </c>
      <c r="C18" s="12" t="e">
        <f>INDEX(BONE!B:B,MATCH(BTCH!$B18,BONE!$X:$X,0))</f>
        <v>#N/A</v>
      </c>
      <c r="D18" s="13" t="e">
        <f>INDEX(BONE!C:C,MATCH(BTCH!$B18,BONE!$X:$X,0))</f>
        <v>#N/A</v>
      </c>
      <c r="E18" s="13" t="e">
        <f>INDEX(BONE!E:E,MATCH(BTCH!$B18,BONE!$X:$X,0))</f>
        <v>#N/A</v>
      </c>
      <c r="F18" s="14" t="e">
        <f>INDEX(BONE!G:G,MATCH(BTCH!$B18,BONE!$X:$X,0))</f>
        <v>#N/A</v>
      </c>
      <c r="G18" s="12" t="e">
        <f>INDEX(BONE!H:H,MATCH(BTCH!$B18,BONE!$X:$X,0))</f>
        <v>#N/A</v>
      </c>
      <c r="H18" s="14" t="e">
        <f>INDEX(BONE!I:I,MATCH(BTCH!$B18,BONE!$X:$X,0))</f>
        <v>#N/A</v>
      </c>
    </row>
    <row r="19" spans="1:8" x14ac:dyDescent="0.2">
      <c r="A19" s="2" t="e">
        <f>INDEX(BONE!A:A,MATCH(BTCH!$B19,BONE!$X:$X,0))</f>
        <v>#N/A</v>
      </c>
      <c r="B19" s="222" t="s">
        <v>580</v>
      </c>
      <c r="C19" s="12" t="e">
        <f>INDEX(BONE!B:B,MATCH(BTCH!$B19,BONE!$X:$X,0))</f>
        <v>#N/A</v>
      </c>
      <c r="D19" s="13" t="e">
        <f>INDEX(BONE!C:C,MATCH(BTCH!$B19,BONE!$X:$X,0))</f>
        <v>#N/A</v>
      </c>
      <c r="E19" s="13" t="e">
        <f>INDEX(BONE!E:E,MATCH(BTCH!$B19,BONE!$X:$X,0))</f>
        <v>#N/A</v>
      </c>
      <c r="F19" s="14" t="e">
        <f>INDEX(BONE!G:G,MATCH(BTCH!$B19,BONE!$X:$X,0))</f>
        <v>#N/A</v>
      </c>
      <c r="G19" s="12" t="e">
        <f>INDEX(BONE!H:H,MATCH(BTCH!$B19,BONE!$X:$X,0))</f>
        <v>#N/A</v>
      </c>
      <c r="H19" s="14" t="e">
        <f>INDEX(BONE!I:I,MATCH(BTCH!$B19,BONE!$X:$X,0))</f>
        <v>#N/A</v>
      </c>
    </row>
    <row r="20" spans="1:8" x14ac:dyDescent="0.2">
      <c r="A20" s="2" t="e">
        <f>INDEX(BONE!A:A,MATCH(BTCH!$B20,BONE!$X:$X,0))</f>
        <v>#N/A</v>
      </c>
      <c r="B20" s="222" t="s">
        <v>581</v>
      </c>
      <c r="C20" s="12" t="e">
        <f>INDEX(BONE!B:B,MATCH(BTCH!$B20,BONE!$X:$X,0))</f>
        <v>#N/A</v>
      </c>
      <c r="D20" s="13" t="e">
        <f>INDEX(BONE!C:C,MATCH(BTCH!$B20,BONE!$X:$X,0))</f>
        <v>#N/A</v>
      </c>
      <c r="E20" s="13" t="e">
        <f>INDEX(BONE!E:E,MATCH(BTCH!$B20,BONE!$X:$X,0))</f>
        <v>#N/A</v>
      </c>
      <c r="F20" s="14" t="e">
        <f>INDEX(BONE!G:G,MATCH(BTCH!$B20,BONE!$X:$X,0))</f>
        <v>#N/A</v>
      </c>
      <c r="G20" s="12" t="e">
        <f>INDEX(BONE!H:H,MATCH(BTCH!$B20,BONE!$X:$X,0))</f>
        <v>#N/A</v>
      </c>
      <c r="H20" s="14" t="e">
        <f>INDEX(BONE!I:I,MATCH(BTCH!$B20,BONE!$X:$X,0))</f>
        <v>#N/A</v>
      </c>
    </row>
    <row r="21" spans="1:8" x14ac:dyDescent="0.2">
      <c r="A21" s="2" t="e">
        <f>INDEX(BONE!A:A,MATCH(BTCH!$B21,BONE!$X:$X,0))</f>
        <v>#N/A</v>
      </c>
      <c r="B21" s="222" t="s">
        <v>582</v>
      </c>
      <c r="C21" s="12" t="e">
        <f>INDEX(BONE!B:B,MATCH(BTCH!$B21,BONE!$X:$X,0))</f>
        <v>#N/A</v>
      </c>
      <c r="D21" s="13" t="e">
        <f>INDEX(BONE!C:C,MATCH(BTCH!$B21,BONE!$X:$X,0))</f>
        <v>#N/A</v>
      </c>
      <c r="E21" s="13" t="e">
        <f>INDEX(BONE!E:E,MATCH(BTCH!$B21,BONE!$X:$X,0))</f>
        <v>#N/A</v>
      </c>
      <c r="F21" s="14" t="e">
        <f>INDEX(BONE!G:G,MATCH(BTCH!$B21,BONE!$X:$X,0))</f>
        <v>#N/A</v>
      </c>
      <c r="G21" s="12" t="e">
        <f>INDEX(BONE!H:H,MATCH(BTCH!$B21,BONE!$X:$X,0))</f>
        <v>#N/A</v>
      </c>
      <c r="H21" s="14" t="e">
        <f>INDEX(BONE!I:I,MATCH(BTCH!$B21,BONE!$X:$X,0))</f>
        <v>#N/A</v>
      </c>
    </row>
    <row r="22" spans="1:8" x14ac:dyDescent="0.2">
      <c r="A22" s="2" t="e">
        <f>INDEX(BONE!A:A,MATCH(BTCH!$B22,BONE!$X:$X,0))</f>
        <v>#N/A</v>
      </c>
      <c r="B22" s="222" t="s">
        <v>583</v>
      </c>
      <c r="C22" s="12" t="e">
        <f>INDEX(BONE!B:B,MATCH(BTCH!$B22,BONE!$X:$X,0))</f>
        <v>#N/A</v>
      </c>
      <c r="D22" s="13" t="e">
        <f>INDEX(BONE!C:C,MATCH(BTCH!$B22,BONE!$X:$X,0))</f>
        <v>#N/A</v>
      </c>
      <c r="E22" s="13" t="e">
        <f>INDEX(BONE!E:E,MATCH(BTCH!$B22,BONE!$X:$X,0))</f>
        <v>#N/A</v>
      </c>
      <c r="F22" s="14" t="e">
        <f>INDEX(BONE!G:G,MATCH(BTCH!$B22,BONE!$X:$X,0))</f>
        <v>#N/A</v>
      </c>
      <c r="G22" s="12" t="e">
        <f>INDEX(BONE!H:H,MATCH(BTCH!$B22,BONE!$X:$X,0))</f>
        <v>#N/A</v>
      </c>
      <c r="H22" s="14" t="e">
        <f>INDEX(BONE!I:I,MATCH(BTCH!$B22,BONE!$X:$X,0))</f>
        <v>#N/A</v>
      </c>
    </row>
  </sheetData>
  <mergeCells count="4">
    <mergeCell ref="S4:U14"/>
    <mergeCell ref="I1:Q1"/>
    <mergeCell ref="C1:F1"/>
    <mergeCell ref="G1:H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78"/>
  <sheetViews>
    <sheetView workbookViewId="0">
      <selection activeCell="H13" sqref="H13"/>
    </sheetView>
  </sheetViews>
  <sheetFormatPr defaultColWidth="6.7109375" defaultRowHeight="15" x14ac:dyDescent="0.25"/>
  <sheetData>
    <row r="1" spans="1:19" ht="21" x14ac:dyDescent="0.35">
      <c r="A1" s="117" t="s">
        <v>451</v>
      </c>
      <c r="F1" s="118"/>
      <c r="K1" s="118"/>
    </row>
    <row r="2" spans="1:19" ht="15" customHeight="1" x14ac:dyDescent="0.35">
      <c r="A2" s="119"/>
      <c r="F2" s="118"/>
      <c r="K2" s="118"/>
    </row>
    <row r="3" spans="1:19" x14ac:dyDescent="0.25">
      <c r="A3" s="349" t="s">
        <v>36</v>
      </c>
      <c r="B3" s="350"/>
      <c r="C3" s="350"/>
      <c r="D3" s="351"/>
      <c r="F3" s="352" t="s">
        <v>452</v>
      </c>
      <c r="G3" s="353"/>
      <c r="H3" s="353"/>
      <c r="I3" s="354"/>
      <c r="K3" s="355" t="s">
        <v>453</v>
      </c>
      <c r="L3" s="356"/>
      <c r="M3" s="356"/>
      <c r="N3" s="357"/>
      <c r="P3" s="358" t="s">
        <v>72</v>
      </c>
      <c r="Q3" s="359"/>
      <c r="R3" s="359"/>
      <c r="S3" s="360"/>
    </row>
    <row r="4" spans="1:19" x14ac:dyDescent="0.25">
      <c r="A4" s="120"/>
      <c r="B4" s="67" t="s">
        <v>35</v>
      </c>
      <c r="C4" s="121" t="s">
        <v>56</v>
      </c>
      <c r="D4" s="122" t="s">
        <v>356</v>
      </c>
      <c r="F4" s="120"/>
      <c r="G4" s="123" t="s">
        <v>318</v>
      </c>
      <c r="H4" s="121" t="s">
        <v>56</v>
      </c>
      <c r="I4" s="122" t="s">
        <v>356</v>
      </c>
      <c r="K4" s="120"/>
      <c r="L4" s="124" t="s">
        <v>68</v>
      </c>
      <c r="M4" s="121" t="s">
        <v>56</v>
      </c>
      <c r="N4" s="122" t="s">
        <v>356</v>
      </c>
      <c r="P4" s="130"/>
      <c r="Q4" s="247" t="s">
        <v>66</v>
      </c>
      <c r="R4" s="248" t="s">
        <v>56</v>
      </c>
      <c r="S4" s="127" t="s">
        <v>356</v>
      </c>
    </row>
    <row r="5" spans="1:19" x14ac:dyDescent="0.25">
      <c r="A5" s="125"/>
      <c r="B5" s="126" t="s">
        <v>172</v>
      </c>
      <c r="C5" s="126">
        <f>SUM(COUNTIFS(BONE!$H:$H,FU!$B$4,BONE!$I:$I,FU!$B5,BONE!$K:$K,{"??1","??4"}))</f>
        <v>2</v>
      </c>
      <c r="D5" s="127">
        <f>SUM(COUNTIFS(BONE!$H:$H,FU!$B$4,BONE!$I:$I,FU!$B5,BONE!$K:$K,{"??2","??3"}))</f>
        <v>0</v>
      </c>
      <c r="F5" s="125"/>
      <c r="G5" s="126" t="s">
        <v>172</v>
      </c>
      <c r="H5" s="126">
        <f>SUM(COUNTIFS(BONE!$H:$H,"SG",BONE!$I:$I,FU!$G5,BONE!$K:$K,{"??1","??4"}))+SUM(COUNTIFS(BONE!$H:$H,"G",BONE!$I:$I,FU!$G5,BONE!$K:$K,{"??1","??4"}))+SUM(COUNTIFS(BONE!$H:$H,"S",BONE!$I:$I,FU!$G5,BONE!$K:$K,{"??1","??4"}))</f>
        <v>0</v>
      </c>
      <c r="I5" s="127">
        <f>SUM(COUNTIFS(BONE!$H:$H,"SG",BONE!$I:$I,FU!$G5,BONE!$K:$K,{"??2","??3"}))+SUM(COUNTIFS(BONE!$H:$H,"G",BONE!$I:$I,FU!$G5,BONE!$K:$K,{"??2","??3"}))+SUM(COUNTIFS(BONE!$H:$H,"S",BONE!$I:$I,FU!$G5,BONE!$K:$K,{"??2","??3"}))</f>
        <v>0</v>
      </c>
      <c r="K5" s="125"/>
      <c r="L5" s="126" t="s">
        <v>172</v>
      </c>
      <c r="M5" s="126">
        <f>SUM(COUNTIFS(BONE!$H:$H,FU!$L$4,BONE!$I:$I,FU!$L5,BONE!$K:$K,{"??1","??4"}))</f>
        <v>0</v>
      </c>
      <c r="N5" s="127">
        <f>SUM(COUNTIFS(BONE!$H:$H,FU!$L$4,BONE!$I:$I,FU!$L5,BONE!$K:$K,{"??2","??3"}))</f>
        <v>0</v>
      </c>
      <c r="P5" s="125"/>
      <c r="Q5" s="126" t="s">
        <v>172</v>
      </c>
      <c r="R5" s="126">
        <f>SUM(COUNTIFS(BONE!$H:$H,FU!$Q$4,BONE!$I:$I,FU!$Q5,BONE!$K:$K,{"??1","??4"}))</f>
        <v>0</v>
      </c>
      <c r="S5" s="127">
        <f>SUM(COUNTIFS(BONE!$H:$H,FU!$Q$4,BONE!$I:$I,FU!$Q5,BONE!$K:$K,{"??2","??3"}))</f>
        <v>0</v>
      </c>
    </row>
    <row r="6" spans="1:19" x14ac:dyDescent="0.25">
      <c r="A6" s="120"/>
      <c r="B6" s="128" t="s">
        <v>454</v>
      </c>
      <c r="C6" s="128">
        <f>SUM(COUNTIFS(BONE!$H:$H,FU!$B$4,BONE!$I:$I,FU!$B6,BONE!$K:$K,{"??1","??4"}))</f>
        <v>3</v>
      </c>
      <c r="D6" s="129">
        <f>SUM(COUNTIFS(BONE!$H:$H,FU!$B$4,BONE!$I:$I,FU!$B6,BONE!$K:$K,{"??2","??3"}))</f>
        <v>0</v>
      </c>
      <c r="F6" s="130"/>
      <c r="G6" s="69" t="s">
        <v>454</v>
      </c>
      <c r="H6" s="69">
        <f>SUM(COUNTIFS(BONE!$H:$H,"SG",BONE!$I:$I,FU!$G6,BONE!$K:$K,{"??1","??4"}))+SUM(COUNTIFS(BONE!$H:$H,"G",BONE!$I:$I,FU!$G6,BONE!$K:$K,{"??1","??4"}))+SUM(COUNTIFS(BONE!$H:$H,"S",BONE!$I:$I,FU!$G6,BONE!$K:$K,{"??1","??4"}))</f>
        <v>0</v>
      </c>
      <c r="I6" s="131">
        <f>SUM(COUNTIFS(BONE!$H:$H,"SG",BONE!$I:$I,FU!$G6,BONE!$K:$K,{"??2","??3"}))+SUM(COUNTIFS(BONE!$H:$H,"G",BONE!$I:$I,FU!$G6,BONE!$K:$K,{"??2","??3"}))+SUM(COUNTIFS(BONE!$H:$H,"S",BONE!$I:$I,FU!$G6,BONE!$K:$K,{"??2","??3"}))</f>
        <v>0</v>
      </c>
      <c r="K6" s="130"/>
      <c r="L6" s="69" t="s">
        <v>454</v>
      </c>
      <c r="M6" s="69">
        <f>SUM(COUNTIFS(BONE!$H:$H,FU!$L$4,BONE!$I:$I,FU!$L6,BONE!$K:$K,{"??1","??4"}))</f>
        <v>0</v>
      </c>
      <c r="N6" s="131">
        <f>SUM(COUNTIFS(BONE!$H:$H,FU!$L$4,BONE!$I:$I,FU!$L6,BONE!$K:$K,{"??2","??3"}))</f>
        <v>0</v>
      </c>
      <c r="P6" s="120"/>
      <c r="Q6" s="128" t="s">
        <v>651</v>
      </c>
      <c r="R6" s="128">
        <f>SUM(COUNTIFS(BONE!$H:$H,FU!$Q$4,BONE!$I:$I,FU!$Q6,BONE!$K:$K,{"?1?","?4?"}))</f>
        <v>1</v>
      </c>
      <c r="S6" s="129">
        <f>SUM(COUNTIFS(BONE!$H:$H,FU!$Q$4,BONE!$I:$I,FU!$Q6,BONE!$K:$K,{"?2?","?3?"}))</f>
        <v>0</v>
      </c>
    </row>
    <row r="7" spans="1:19" x14ac:dyDescent="0.25">
      <c r="A7" s="125" t="s">
        <v>44</v>
      </c>
      <c r="B7" s="126" t="s">
        <v>174</v>
      </c>
      <c r="C7" s="126">
        <f>SUM(COUNTIFS(BONE!$H:$H,FU!$B$4,BONE!$I:$I,FU!$B7,BONE!$K:$K,{"??1","??4"}))</f>
        <v>0</v>
      </c>
      <c r="D7" s="127">
        <f>SUM(COUNTIFS(BONE!$H:$H,FU!$B$4,BONE!$I:$I,FU!$B7,BONE!$K:$K,{"??2","??3"}))</f>
        <v>0</v>
      </c>
      <c r="F7" s="130" t="s">
        <v>44</v>
      </c>
      <c r="G7" s="69" t="s">
        <v>174</v>
      </c>
      <c r="H7" s="69">
        <f>SUM(COUNTIFS(BONE!$H:$H,"SG",BONE!$I:$I,FU!$G7,BONE!$K:$K,{"??1","??4"}))+SUM(COUNTIFS(BONE!$H:$H,"G",BONE!$I:$I,FU!$G7,BONE!$K:$K,{"??1","??4"}))+SUM(COUNTIFS(BONE!$H:$H,"S",BONE!$I:$I,FU!$G7,BONE!$K:$K,{"??1","??4"}))</f>
        <v>0</v>
      </c>
      <c r="I7" s="131">
        <f>SUM(COUNTIFS(BONE!$H:$H,"SG",BONE!$I:$I,FU!$G7,BONE!$K:$K,{"??2","??3"}))+SUM(COUNTIFS(BONE!$H:$H,"G",BONE!$I:$I,FU!$G7,BONE!$K:$K,{"??2","??3"}))+SUM(COUNTIFS(BONE!$H:$H,"S",BONE!$I:$I,FU!$G7,BONE!$K:$K,{"??2","??3"}))</f>
        <v>0</v>
      </c>
      <c r="K7" s="130" t="s">
        <v>44</v>
      </c>
      <c r="L7" s="69" t="s">
        <v>174</v>
      </c>
      <c r="M7" s="69">
        <f>SUM(COUNTIFS(BONE!$H:$H,FU!$L$4,BONE!$I:$I,FU!$L7,BONE!$K:$K,{"??1","??4"}))</f>
        <v>0</v>
      </c>
      <c r="N7" s="131">
        <f>SUM(COUNTIFS(BONE!$H:$H,FU!$L$4,BONE!$I:$I,FU!$L7,BONE!$K:$K,{"??2","??3"}))</f>
        <v>0</v>
      </c>
      <c r="P7" s="125" t="s">
        <v>44</v>
      </c>
      <c r="Q7" s="126" t="s">
        <v>454</v>
      </c>
      <c r="R7" s="126">
        <f>SUM(COUNTIFS(BONE!$H:$H,FU!$Q$4,BONE!$I:$I,FU!$Q7,BONE!$K:$K,{"??1","??4"}))</f>
        <v>0</v>
      </c>
      <c r="S7" s="127">
        <f>SUM(COUNTIFS(BONE!$H:$H,FU!$Q$4,BONE!$I:$I,FU!$Q7,BONE!$K:$K,{"??2","??3"}))</f>
        <v>0</v>
      </c>
    </row>
    <row r="8" spans="1:19" x14ac:dyDescent="0.25">
      <c r="A8" s="130" t="s">
        <v>68</v>
      </c>
      <c r="B8" s="69" t="s">
        <v>176</v>
      </c>
      <c r="C8" s="69">
        <f>SUM(COUNTIFS(BONE!$H:$H,FU!$B$4,BONE!$I:$I,FU!$B8,BONE!$K:$K,{"?1?","?4?"}))</f>
        <v>4</v>
      </c>
      <c r="D8" s="131">
        <f>SUM(COUNTIFS(BONE!$H:$H,FU!$B$4,BONE!$I:$I,FU!$B8,BONE!$K:$K,{"?2?","?3?"}))</f>
        <v>0</v>
      </c>
      <c r="F8" s="120" t="s">
        <v>68</v>
      </c>
      <c r="G8" s="128" t="s">
        <v>176</v>
      </c>
      <c r="H8" s="128">
        <f>SUM(COUNTIFS(BONE!$H:$H,"SG",BONE!$I:$I,FU!$G8,BONE!$K:$K,{"?1?","?4?"}))+SUM(COUNTIFS(BONE!$H:$H,"S",BONE!$I:$I,FU!$G8,BONE!$K:$K,{"?1?","?4?"}))+SUM(COUNTIFS(BONE!$H:$H,"G",BONE!$I:$I,FU!$G8,BONE!$K:$K,{"?1?","?4?"}))</f>
        <v>0</v>
      </c>
      <c r="I8" s="129">
        <f>SUM(COUNTIFS(BONE!$H:$H,"SG",BONE!$I:$I,FU!$G8,BONE!$K:$K,{"?2?","?3?"}))+SUM(COUNTIFS(BONE!$H:$H,"S",BONE!$I:$I,FU!$G8,BONE!$K:$K,{"?2?","?3?"}))+SUM(COUNTIFS(BONE!$H:$H,"G",BONE!$I:$I,FU!$G8,BONE!$K:$K,{"?2?","?3?"}))</f>
        <v>0</v>
      </c>
      <c r="K8" s="130" t="s">
        <v>68</v>
      </c>
      <c r="L8" s="69" t="s">
        <v>176</v>
      </c>
      <c r="M8" s="69">
        <f>SUM(COUNTIFS(BONE!$H:$H,FU!$L$4,BONE!$I:$I,FU!$L8,BONE!$K:$K,{"?1?","?4?"}))</f>
        <v>0</v>
      </c>
      <c r="N8" s="131">
        <f>SUM(COUNTIFS(BONE!$H:$H,FU!$L$4,BONE!$I:$I,FU!$L8,BONE!$K:$K,{"?2?","?3?"}))</f>
        <v>0</v>
      </c>
      <c r="P8" s="130" t="s">
        <v>44</v>
      </c>
      <c r="Q8" s="69" t="s">
        <v>174</v>
      </c>
      <c r="R8" s="69">
        <f>SUM(COUNTIFS(BONE!$H:$H,FU!$Q$4,BONE!$I:$I,FU!$Q8,BONE!$K:$K,{"??1","??4"}))</f>
        <v>1</v>
      </c>
      <c r="S8" s="131">
        <f>SUM(COUNTIFS(BONE!$H:$H,FU!$Q$4,BONE!$I:$I,FU!$Q8,BONE!$K:$K,{"??2","??3"}))</f>
        <v>0</v>
      </c>
    </row>
    <row r="9" spans="1:19" x14ac:dyDescent="0.25">
      <c r="A9" s="130" t="s">
        <v>68</v>
      </c>
      <c r="B9" s="69" t="s">
        <v>652</v>
      </c>
      <c r="C9" s="69">
        <f>SUM(COUNTIFS(BONE!$H:$H,FU!$B$4,BONE!$I:$I,FU!$B9,BONE!$K:$K,{"?1?","?4?"}))</f>
        <v>0</v>
      </c>
      <c r="D9" s="131">
        <f>SUM(COUNTIFS(BONE!$H:$H,FU!$B$4,BONE!$I:$I,FU!$B9,BONE!$K:$K,{"?2?","?3?"}))</f>
        <v>0</v>
      </c>
      <c r="F9" s="125" t="s">
        <v>68</v>
      </c>
      <c r="G9" s="126" t="s">
        <v>652</v>
      </c>
      <c r="H9" s="126">
        <f>SUM(COUNTIFS(BONE!$H:$H,"SG",BONE!$I:$I,FU!$G9,BONE!$K:$K,{"?1?","?4?"}))+SUM(COUNTIFS(BONE!$H:$H,"S",BONE!$I:$I,FU!$G9,BONE!$K:$K,{"?1?","?4?"}))+SUM(COUNTIFS(BONE!$H:$H,"G",BONE!$I:$I,FU!$G9,BONE!$K:$K,{"?1?","?4?"}))</f>
        <v>0</v>
      </c>
      <c r="I9" s="127">
        <f>SUM(COUNTIFS(BONE!$H:$H,"SG",BONE!$I:$I,FU!$G9,BONE!$K:$K,{"?2?","?3?"}))+SUM(COUNTIFS(BONE!$H:$H,"S",BONE!$I:$I,FU!$G9,BONE!$K:$K,{"?2?","?3?"}))+SUM(COUNTIFS(BONE!$H:$H,"G",BONE!$I:$I,FU!$G9,BONE!$K:$K,{"?2?","?3?"}))</f>
        <v>0</v>
      </c>
      <c r="K9" s="120" t="s">
        <v>68</v>
      </c>
      <c r="L9" s="128" t="s">
        <v>651</v>
      </c>
      <c r="M9" s="128">
        <f>SUM(COUNTIFS(BONE!$H:$H,FU!$L$4,BONE!$I:$I,FU!$L9,BONE!$K:$K,{"?1?","?4?"}))</f>
        <v>0</v>
      </c>
      <c r="N9" s="129">
        <f>SUM(COUNTIFS(BONE!$H:$H,FU!$L$4,BONE!$I:$I,FU!$L9,BONE!$K:$K,{"?2?","?3?"}))</f>
        <v>0</v>
      </c>
      <c r="P9" s="130" t="s">
        <v>68</v>
      </c>
      <c r="Q9" s="69" t="s">
        <v>176</v>
      </c>
      <c r="R9" s="69">
        <f>SUM(COUNTIFS(BONE!$H:$H,FU!$Q$4,BONE!$I:$I,FU!$Q9,BONE!$K:$K,{"?1?","?4?"}))</f>
        <v>0</v>
      </c>
      <c r="S9" s="131">
        <f>SUM(COUNTIFS(BONE!$H:$H,FU!$Q$4,BONE!$I:$I,FU!$Q9,BONE!$K:$K,{"?2?","?3?"}))</f>
        <v>0</v>
      </c>
    </row>
    <row r="10" spans="1:19" x14ac:dyDescent="0.25">
      <c r="A10" s="120" t="s">
        <v>68</v>
      </c>
      <c r="B10" s="128" t="s">
        <v>651</v>
      </c>
      <c r="C10" s="128">
        <f>SUM(COUNTIFS(BONE!$H:$H,FU!$B$4,BONE!$I:$I,FU!$B10,BONE!$K:$K,{"?1?","?4?"}))</f>
        <v>2</v>
      </c>
      <c r="D10" s="129">
        <f>SUM(COUNTIFS(BONE!$H:$H,FU!$B$4,BONE!$I:$I,FU!$B10,BONE!$K:$K,{"?2?","?3?"}))</f>
        <v>0</v>
      </c>
      <c r="F10" s="120" t="s">
        <v>68</v>
      </c>
      <c r="G10" s="128" t="s">
        <v>651</v>
      </c>
      <c r="H10" s="128">
        <f>SUM(COUNTIFS(BONE!$H:$H,"SG",BONE!$I:$I,FU!$G10,BONE!$K:$K,{"?1?","?4?"}))+SUM(COUNTIFS(BONE!$H:$H,"S",BONE!$I:$I,FU!$G10,BONE!$K:$K,{"?1?","?4?"}))+SUM(COUNTIFS(BONE!$H:$H,"G",BONE!$I:$I,FU!$G10,BONE!$K:$K,{"?1?","?4?"}))</f>
        <v>0</v>
      </c>
      <c r="I10" s="129">
        <f>SUM(COUNTIFS(BONE!$H:$H,"SG",BONE!$I:$I,FU!$G10,BONE!$K:$K,{"?2?","?3?"}))+SUM(COUNTIFS(BONE!$H:$H,"S",BONE!$I:$I,FU!$G10,BONE!$K:$K,{"?2?","?3?"}))+SUM(COUNTIFS(BONE!$H:$H,"G",BONE!$I:$I,FU!$G10,BONE!$K:$K,{"?2?","?3?"}))</f>
        <v>0</v>
      </c>
      <c r="K10" s="125" t="s">
        <v>68</v>
      </c>
      <c r="L10" s="126" t="s">
        <v>652</v>
      </c>
      <c r="M10" s="126">
        <f>SUM(COUNTIFS(BONE!$H:$H,FU!$L$4,BONE!$I:$I,FU!$L10,BONE!$K:$K,{"?1?","?4?"}))</f>
        <v>0</v>
      </c>
      <c r="N10" s="127">
        <f>SUM(COUNTIFS(BONE!$H:$H,FU!$L$4,BONE!$I:$I,FU!$L10,BONE!$K:$K,{"?2?","?3?"}))</f>
        <v>0</v>
      </c>
      <c r="P10" s="130" t="s">
        <v>44</v>
      </c>
      <c r="Q10" s="69" t="s">
        <v>192</v>
      </c>
      <c r="R10" s="69">
        <f>SUM(COUNTIFS(BONE!$H:$H,FU!$Q$4,BONE!$I:$I,FU!$Q10,BONE!$K:$K,{"??1","??4"}))</f>
        <v>1</v>
      </c>
      <c r="S10" s="131">
        <f>SUM(COUNTIFS(BONE!$H:$H,FU!$Q$4,BONE!$I:$I,FU!$Q10,BONE!$K:$K,{"??2","??3"}))</f>
        <v>0</v>
      </c>
    </row>
    <row r="11" spans="1:19" x14ac:dyDescent="0.25">
      <c r="A11" s="125" t="s">
        <v>44</v>
      </c>
      <c r="B11" s="126" t="s">
        <v>192</v>
      </c>
      <c r="C11" s="126">
        <f>SUM(COUNTIFS(BONE!$H:$H,FU!$B$4,BONE!$I:$I,FU!$B11,BONE!$K:$K,{"??1","??4"}))</f>
        <v>1</v>
      </c>
      <c r="D11" s="127">
        <f>SUM(COUNTIFS(BONE!$H:$H,FU!$B$4,BONE!$I:$I,FU!$B11,BONE!$K:$K,{"??2","??3"}))</f>
        <v>0</v>
      </c>
      <c r="F11" s="125" t="s">
        <v>44</v>
      </c>
      <c r="G11" s="126" t="s">
        <v>192</v>
      </c>
      <c r="H11" s="126">
        <f>SUM(COUNTIFS(BONE!$H:$H,"SG",BONE!$I:$I,FU!$G11,BONE!$K:$K,{"??1","??4"}))+SUM(COUNTIFS(BONE!$H:$H,"G",BONE!$I:$I,FU!$G11,BONE!$K:$K,{"??1","??4"}))+SUM(COUNTIFS(BONE!$H:$H,"S",BONE!$I:$I,FU!$G11,BONE!$K:$K,{"??1","??4"}))</f>
        <v>0</v>
      </c>
      <c r="I11" s="127">
        <f>SUM(COUNTIFS(BONE!$H:$H,"SG",BONE!$I:$I,FU!$G11,BONE!$K:$K,{"??2","??3"}))+SUM(COUNTIFS(BONE!$H:$H,"G",BONE!$I:$I,FU!$G11,BONE!$K:$K,{"??2","??3"}))+SUM(COUNTIFS(BONE!$H:$H,"S",BONE!$I:$I,FU!$G11,BONE!$K:$K,{"??2","??3"}))</f>
        <v>0</v>
      </c>
      <c r="K11" s="130" t="s">
        <v>44</v>
      </c>
      <c r="L11" s="69" t="s">
        <v>192</v>
      </c>
      <c r="M11" s="69">
        <f>SUM(COUNTIFS(BONE!$H:$H,FU!$L$4,BONE!$I:$I,FU!$L11,BONE!$K:$K,{"??1","??4"}))</f>
        <v>0</v>
      </c>
      <c r="N11" s="131">
        <f>SUM(COUNTIFS(BONE!$H:$H,FU!$L$4,BONE!$I:$I,FU!$L11,BONE!$K:$K,{"??2","??3"}))</f>
        <v>0</v>
      </c>
      <c r="P11" s="130" t="s">
        <v>44</v>
      </c>
      <c r="Q11" s="69" t="s">
        <v>182</v>
      </c>
      <c r="R11" s="69">
        <f>SUM(COUNTIFS(BONE!$H:$H,FU!$Q$4,BONE!$I:$I,FU!$Q11,BONE!$K:$K,{"??1","??4"}))</f>
        <v>0</v>
      </c>
      <c r="S11" s="131">
        <f>SUM(COUNTIFS(BONE!$H:$H,FU!$Q$4,BONE!$I:$I,FU!$Q11,BONE!$K:$K,{"??2","??3"}))</f>
        <v>0</v>
      </c>
    </row>
    <row r="12" spans="1:19" x14ac:dyDescent="0.25">
      <c r="A12" s="130" t="s">
        <v>44</v>
      </c>
      <c r="B12" s="69" t="s">
        <v>182</v>
      </c>
      <c r="C12" s="69">
        <f>SUM(COUNTIFS(BONE!$H:$H,FU!$B$4,BONE!$I:$I,FU!$B12,BONE!$K:$K,{"??1","??4"}))</f>
        <v>1</v>
      </c>
      <c r="D12" s="131">
        <f>SUM(COUNTIFS(BONE!$H:$H,FU!$B$4,BONE!$I:$I,FU!$B12,BONE!$K:$K,{"??2","??3"}))</f>
        <v>1</v>
      </c>
      <c r="F12" s="130" t="s">
        <v>44</v>
      </c>
      <c r="G12" s="69" t="s">
        <v>182</v>
      </c>
      <c r="H12" s="69">
        <f>SUM(COUNTIFS(BONE!$H:$H,"SG",BONE!$I:$I,FU!$G12,BONE!$K:$K,{"??1","??4"}))+SUM(COUNTIFS(BONE!$H:$H,"G",BONE!$I:$I,FU!$G12,BONE!$K:$K,{"??1","??4"}))+SUM(COUNTIFS(BONE!$H:$H,"S",BONE!$I:$I,FU!$G12,BONE!$K:$K,{"??1","??4"}))</f>
        <v>0</v>
      </c>
      <c r="I12" s="131">
        <f>SUM(COUNTIFS(BONE!$H:$H,"SG",BONE!$I:$I,FU!$G12,BONE!$K:$K,{"??2","??3"}))+SUM(COUNTIFS(BONE!$H:$H,"G",BONE!$I:$I,FU!$G12,BONE!$K:$K,{"??2","??3"}))+SUM(COUNTIFS(BONE!$H:$H,"S",BONE!$I:$I,FU!$G12,BONE!$K:$K,{"??2","??3"}))</f>
        <v>0</v>
      </c>
      <c r="K12" s="130" t="s">
        <v>44</v>
      </c>
      <c r="L12" s="69" t="s">
        <v>487</v>
      </c>
      <c r="M12" s="69">
        <f>SUM(COUNTIFS(BONE!$H:$H,FU!$L$4,BONE!$I:$I,FU!$L12,BONE!$K:$K,{"??1","??4"}))</f>
        <v>0</v>
      </c>
      <c r="N12" s="131">
        <f>SUM(COUNTIFS(BONE!$H:$H,FU!$L$4,BONE!$I:$I,FU!$L12,BONE!$K:$K,{"??2","??3"}))</f>
        <v>0</v>
      </c>
      <c r="P12" s="130" t="s">
        <v>44</v>
      </c>
      <c r="Q12" s="69" t="s">
        <v>200</v>
      </c>
      <c r="R12" s="69">
        <f>SUM(COUNTIFS(BONE!$H:$H,FU!$Q$4,BONE!$I:$I,FU!$Q12,BONE!$K:$K,{"??1","??4"}))</f>
        <v>0</v>
      </c>
      <c r="S12" s="131">
        <f>SUM(COUNTIFS(BONE!$H:$H,FU!$Q$4,BONE!$I:$I,FU!$Q12,BONE!$K:$K,{"??2","??3"}))</f>
        <v>0</v>
      </c>
    </row>
    <row r="13" spans="1:19" x14ac:dyDescent="0.25">
      <c r="A13" s="130" t="s">
        <v>44</v>
      </c>
      <c r="B13" s="69" t="s">
        <v>200</v>
      </c>
      <c r="C13" s="69">
        <f>SUM(COUNTIFS(BONE!$H:$H,FU!$B$4,BONE!$I:$I,FU!$B13,BONE!$K:$K,{"??1","??4"}))</f>
        <v>0</v>
      </c>
      <c r="D13" s="131">
        <f>SUM(COUNTIFS(BONE!$H:$H,FU!$B$4,BONE!$I:$I,FU!$B13,BONE!$K:$K,{"??2","??3"}))</f>
        <v>0</v>
      </c>
      <c r="F13" s="130" t="s">
        <v>44</v>
      </c>
      <c r="G13" s="69" t="s">
        <v>200</v>
      </c>
      <c r="H13" s="69">
        <f>SUM(COUNTIFS(BONE!$H:$H,"SG",BONE!$I:$I,FU!$G13,BONE!$K:$K,{"??1","??4"}))+SUM(COUNTIFS(BONE!$H:$H,"G",BONE!$I:$I,FU!$G13,BONE!$K:$K,{"??1","??4"}))+SUM(COUNTIFS(BONE!$H:$H,"S",BONE!$I:$I,FU!$G13,BONE!$K:$K,{"??1","??4"}))</f>
        <v>0</v>
      </c>
      <c r="I13" s="131">
        <f>SUM(COUNTIFS(BONE!$H:$H,"SG",BONE!$I:$I,FU!$G13,BONE!$K:$K,{"??2","??3"}))+SUM(COUNTIFS(BONE!$H:$H,"G",BONE!$I:$I,FU!$G13,BONE!$K:$K,{"??2","??3"}))+SUM(COUNTIFS(BONE!$H:$H,"S",BONE!$I:$I,FU!$G13,BONE!$K:$K,{"??2","??3"}))</f>
        <v>0</v>
      </c>
      <c r="K13" s="130" t="s">
        <v>44</v>
      </c>
      <c r="L13" s="69" t="s">
        <v>488</v>
      </c>
      <c r="M13" s="69">
        <f>SUM(COUNTIFS(BONE!$H:$H,FU!$L$4,BONE!$I:$I,FU!$L13,BONE!$K:$K,{"??1","??4"}))</f>
        <v>0</v>
      </c>
      <c r="N13" s="131">
        <f>SUM(COUNTIFS(BONE!$H:$H,FU!$L$4,BONE!$I:$I,FU!$L13,BONE!$K:$K,{"??2","??3"}))</f>
        <v>0</v>
      </c>
      <c r="P13" s="130" t="s">
        <v>44</v>
      </c>
      <c r="Q13" s="69" t="s">
        <v>455</v>
      </c>
      <c r="R13" s="69">
        <f>SUM(COUNTIFS(BONE!$H:$H,FU!$Q$4,BONE!$I:$I,FU!$Q13,BONE!$K:$K,{"??1","??4"}))</f>
        <v>0</v>
      </c>
      <c r="S13" s="131">
        <f>SUM(COUNTIFS(BONE!$H:$H,FU!$Q$4,BONE!$I:$I,FU!$Q13,BONE!$K:$K,{"??2","??3"}))</f>
        <v>0</v>
      </c>
    </row>
    <row r="14" spans="1:19" x14ac:dyDescent="0.25">
      <c r="A14" s="120" t="s">
        <v>44</v>
      </c>
      <c r="B14" s="128" t="s">
        <v>455</v>
      </c>
      <c r="C14" s="128">
        <f>SUM(COUNTIFS(BONE!$H:$H,FU!$B$4,BONE!$I:$I,FU!$B14,BONE!$K:$K,{"??1","??4"}))</f>
        <v>0</v>
      </c>
      <c r="D14" s="129">
        <f>SUM(COUNTIFS(BONE!$H:$H,FU!$B$4,BONE!$I:$I,FU!$B14,BONE!$K:$K,{"??2","??3"}))</f>
        <v>0</v>
      </c>
      <c r="F14" s="120" t="s">
        <v>44</v>
      </c>
      <c r="G14" s="128" t="s">
        <v>455</v>
      </c>
      <c r="H14" s="128">
        <f>SUM(COUNTIFS(BONE!$H:$H,"SG",BONE!$I:$I,FU!$G14,BONE!$K:$K,{"??1","??4"}))+SUM(COUNTIFS(BONE!$H:$H,"G",BONE!$I:$I,FU!$G14,BONE!$K:$K,{"??1","??4"}))+SUM(COUNTIFS(BONE!$H:$H,"S",BONE!$I:$I,FU!$G14,BONE!$K:$K,{"??1","??4"}))</f>
        <v>0</v>
      </c>
      <c r="I14" s="129">
        <f>SUM(COUNTIFS(BONE!$H:$H,"SG",BONE!$I:$I,FU!$G14,BONE!$K:$K,{"??2","??3"}))+SUM(COUNTIFS(BONE!$H:$H,"G",BONE!$I:$I,FU!$G14,BONE!$K:$K,{"??2","??3"}))+SUM(COUNTIFS(BONE!$H:$H,"S",BONE!$I:$I,FU!$G14,BONE!$K:$K,{"??2","??3"}))</f>
        <v>0</v>
      </c>
      <c r="K14" s="130" t="s">
        <v>44</v>
      </c>
      <c r="L14" s="69" t="s">
        <v>489</v>
      </c>
      <c r="M14" s="69">
        <f>SUM(COUNTIFS(BONE!$H:$H,FU!$L$4,BONE!$I:$I,FU!$L14,BONE!$K:$K,{"??1","??4"}))</f>
        <v>0</v>
      </c>
      <c r="N14" s="131">
        <f>SUM(COUNTIFS(BONE!$H:$H,FU!$L$4,BONE!$I:$I,FU!$L14,BONE!$K:$K,{"??2","??3"}))</f>
        <v>0</v>
      </c>
      <c r="P14" s="120" t="s">
        <v>44</v>
      </c>
      <c r="Q14" s="128" t="s">
        <v>652</v>
      </c>
      <c r="R14" s="128">
        <f>SUM(COUNTIFS(BONE!$H:$H,FU!$Q$4,BONE!$I:$I,FU!$Q14,BONE!$K:$K,{"?1?","?4?"}))</f>
        <v>0</v>
      </c>
      <c r="S14" s="129">
        <f>SUM(COUNTIFS(BONE!$H:$H,FU!$Q$4,BONE!$I:$I,FU!$Q14,BONE!$K:$K,{"?2?","?3?"}))</f>
        <v>0</v>
      </c>
    </row>
    <row r="15" spans="1:19" x14ac:dyDescent="0.25">
      <c r="A15" s="125" t="s">
        <v>68</v>
      </c>
      <c r="B15" s="126" t="s">
        <v>179</v>
      </c>
      <c r="C15" s="126">
        <f>SUM(COUNTIFS(BONE!$H:$H,FU!$B$4,BONE!$I:$I,FU!$B15,BONE!$K:$K,{"?1?","?4?"}))</f>
        <v>0</v>
      </c>
      <c r="D15" s="127">
        <f>SUM(COUNTIFS(BONE!$H:$H,FU!$B$4,BONE!$I:$I,FU!$B15,BONE!$K:$K,{"?2?","?3?"}))</f>
        <v>0</v>
      </c>
      <c r="F15" s="125" t="s">
        <v>68</v>
      </c>
      <c r="G15" s="126" t="s">
        <v>179</v>
      </c>
      <c r="H15" s="126">
        <f>SUM(COUNTIFS(BONE!$H:$H,"SG",BONE!$I:$I,FU!$G15,BONE!$K:$K,{"?1?","?4?"}))+SUM(COUNTIFS(BONE!$H:$H,"S",BONE!$I:$I,FU!$G15,BONE!$K:$K,{"?1?","?4?"}))+SUM(COUNTIFS(BONE!$H:$H,"G",BONE!$I:$I,FU!$G15,BONE!$K:$K,{"?1?","?4?"}))</f>
        <v>0</v>
      </c>
      <c r="I15" s="127">
        <f>SUM(COUNTIFS(BONE!$H:$H,"SG",BONE!$I:$I,FU!$G15,BONE!$K:$K,{"?2?","?3?"}))+SUM(COUNTIFS(BONE!$H:$H,"S",BONE!$I:$I,FU!$G15,BONE!$K:$K,{"?2?","?3?"}))+SUM(COUNTIFS(BONE!$H:$H,"G",BONE!$I:$I,FU!$G15,BONE!$K:$K,{"?2?","?3?"}))</f>
        <v>0</v>
      </c>
      <c r="K15" s="120" t="s">
        <v>68</v>
      </c>
      <c r="L15" s="128" t="s">
        <v>456</v>
      </c>
      <c r="M15" s="128">
        <f>SUM(COUNTIFS(BONE!$H:$H,FU!$L$4,BONE!$I:$I,FU!$L15,BONE!$K:$K,{"?1?","?4?"}))</f>
        <v>0</v>
      </c>
      <c r="N15" s="129">
        <f>SUM(COUNTIFS(BONE!$H:$H,FU!$L$4,BONE!$I:$I,FU!$L15,BONE!$K:$K,{"?2?","?3?"}))</f>
        <v>0</v>
      </c>
      <c r="P15" s="130" t="s">
        <v>68</v>
      </c>
      <c r="Q15" s="69" t="s">
        <v>174</v>
      </c>
      <c r="R15" s="69">
        <f>SUM(COUNTIFS(BONE!$H:$H,FU!$Q$4,BONE!$I:$I,FU!$Q15,BONE!$K:$K,{"?1?","?4?"}))</f>
        <v>0</v>
      </c>
      <c r="S15" s="131">
        <f>SUM(COUNTIFS(BONE!$H:$H,FU!$Q$4,BONE!$I:$I,FU!$Q15,BONE!$K:$K,{"?2?","?3?"}))</f>
        <v>0</v>
      </c>
    </row>
    <row r="16" spans="1:19" x14ac:dyDescent="0.25">
      <c r="A16" s="130" t="s">
        <v>44</v>
      </c>
      <c r="B16" s="69" t="s">
        <v>176</v>
      </c>
      <c r="C16" s="69">
        <f>SUM(COUNTIFS(BONE!$H:$H,FU!$B$4,BONE!$I:$I,FU!$B16,BONE!$K:$K,{"??1","??4"}))</f>
        <v>2</v>
      </c>
      <c r="D16" s="131">
        <f>SUM(COUNTIFS(BONE!$H:$H,FU!$B$4,BONE!$I:$I,FU!$B16,BONE!$K:$K,{"??2","??3"}))</f>
        <v>2</v>
      </c>
      <c r="F16" s="130" t="s">
        <v>44</v>
      </c>
      <c r="G16" s="69" t="s">
        <v>176</v>
      </c>
      <c r="H16" s="69">
        <f>SUM(COUNTIFS(BONE!$H:$H,"SG",BONE!$I:$I,FU!$G16,BONE!$K:$K,{"??1","??4"}))+SUM(COUNTIFS(BONE!$H:$H,"G",BONE!$I:$I,FU!$G16,BONE!$K:$K,{"??1","??4"}))+SUM(COUNTIFS(BONE!$H:$H,"S",BONE!$I:$I,FU!$G16,BONE!$K:$K,{"??1","??4"}))</f>
        <v>0</v>
      </c>
      <c r="I16" s="131">
        <f>SUM(COUNTIFS(BONE!$H:$H,"SG",BONE!$I:$I,FU!$G16,BONE!$K:$K,{"??2","??3"}))+SUM(COUNTIFS(BONE!$H:$H,"G",BONE!$I:$I,FU!$G16,BONE!$K:$K,{"??2","??3"}))+SUM(COUNTIFS(BONE!$H:$H,"S",BONE!$I:$I,FU!$G16,BONE!$K:$K,{"??2","??3"}))</f>
        <v>0</v>
      </c>
      <c r="K16" s="125" t="s">
        <v>68</v>
      </c>
      <c r="L16" s="126" t="s">
        <v>179</v>
      </c>
      <c r="M16" s="126">
        <f>SUM(COUNTIFS(BONE!$H:$H,FU!$L$4,BONE!$I:$I,FU!$L16,BONE!$K:$K,{"??1","??4"}))</f>
        <v>0</v>
      </c>
      <c r="N16" s="127">
        <f>SUM(COUNTIFS(BONE!$H:$H,FU!$L$4,BONE!$I:$I,FU!$L16,BONE!$K:$K,{"??2","??3"}))</f>
        <v>0</v>
      </c>
      <c r="P16" s="130" t="s">
        <v>44</v>
      </c>
      <c r="Q16" s="69" t="s">
        <v>176</v>
      </c>
      <c r="R16" s="69">
        <f>SUM(COUNTIFS(BONE!$H:$H,FU!$Q$4,BONE!$I:$I,FU!$Q16,BONE!$K:$K,{"??1","??4"}))</f>
        <v>0</v>
      </c>
      <c r="S16" s="131">
        <f>SUM(COUNTIFS(BONE!$H:$H,FU!$Q$4,BONE!$I:$I,FU!$Q16,BONE!$K:$K,{"??2","??3"}))</f>
        <v>0</v>
      </c>
    </row>
    <row r="17" spans="1:19" x14ac:dyDescent="0.25">
      <c r="A17" s="130" t="s">
        <v>68</v>
      </c>
      <c r="B17" s="69" t="s">
        <v>174</v>
      </c>
      <c r="C17" s="69">
        <f>SUM(COUNTIFS(BONE!$H:$H,FU!$B$4,BONE!$I:$I,FU!$B17,BONE!$K:$K,{"?1?","?4?"}))</f>
        <v>0</v>
      </c>
      <c r="D17" s="131">
        <f>SUM(COUNTIFS(BONE!$H:$H,FU!$B$4,BONE!$I:$I,FU!$B17,BONE!$K:$K,{"?2?","?3?"}))</f>
        <v>0</v>
      </c>
      <c r="F17" s="130" t="s">
        <v>68</v>
      </c>
      <c r="G17" s="69" t="s">
        <v>174</v>
      </c>
      <c r="H17" s="69">
        <f>SUM(COUNTIFS(BONE!$H:$H,"SG",BONE!$I:$I,FU!$G17,BONE!$K:$K,{"?1?","?4?"}))+SUM(COUNTIFS(BONE!$H:$H,"S",BONE!$I:$I,FU!$G17,BONE!$K:$K,{"?1?","?4?"}))+SUM(COUNTIFS(BONE!$H:$H,"G",BONE!$I:$I,FU!$G17,BONE!$K:$K,{"?1?","?4?"}))</f>
        <v>0</v>
      </c>
      <c r="I17" s="131">
        <f>SUM(COUNTIFS(BONE!$H:$H,"SG",BONE!$I:$I,FU!$G17,BONE!$K:$K,{"?2?","?3?"}))+SUM(COUNTIFS(BONE!$H:$H,"S",BONE!$I:$I,FU!$G17,BONE!$K:$K,{"?2?","?3?"}))+SUM(COUNTIFS(BONE!$H:$H,"G",BONE!$I:$I,FU!$G17,BONE!$K:$K,{"?2?","?3?"}))</f>
        <v>0</v>
      </c>
      <c r="K17" s="130" t="s">
        <v>44</v>
      </c>
      <c r="L17" s="69" t="s">
        <v>176</v>
      </c>
      <c r="M17" s="69">
        <f>SUM(COUNTIFS(BONE!$H:$H,FU!$L$4,BONE!$I:$I,FU!$L17,BONE!$K:$K,{"?1?","?4?"}))</f>
        <v>0</v>
      </c>
      <c r="N17" s="131">
        <f>SUM(COUNTIFS(BONE!$H:$H,FU!$L$4,BONE!$I:$I,FU!$L17,BONE!$K:$K,{"?2?","?3?"}))</f>
        <v>0</v>
      </c>
      <c r="P17" s="130" t="s">
        <v>68</v>
      </c>
      <c r="Q17" s="69" t="s">
        <v>179</v>
      </c>
      <c r="R17" s="69">
        <f>SUM(COUNTIFS(BONE!$H:$H,FU!$Q$4,BONE!$I:$I,FU!$Q17,BONE!$K:$K,{"?1?","?4?"}))</f>
        <v>0</v>
      </c>
      <c r="S17" s="131">
        <f>SUM(COUNTIFS(BONE!$H:$H,FU!$Q$4,BONE!$I:$I,FU!$Q17,BONE!$K:$K,{"?2?","?3?"}))</f>
        <v>0</v>
      </c>
    </row>
    <row r="18" spans="1:19" x14ac:dyDescent="0.25">
      <c r="A18" s="130" t="s">
        <v>68</v>
      </c>
      <c r="B18" s="69" t="s">
        <v>190</v>
      </c>
      <c r="C18" s="69">
        <f>SUM(COUNTIFS(BONE!$H:$H,FU!$B$4,BONE!$I:$I,FU!$B18,BONE!$K:$K,{"?1?","?4?"}))</f>
        <v>0</v>
      </c>
      <c r="D18" s="131">
        <f>SUM(COUNTIFS(BONE!$H:$H,FU!$B$4,BONE!$I:$I,FU!$B18,BONE!$K:$K,{"?2?","?3?"}))</f>
        <v>0</v>
      </c>
      <c r="F18" s="130" t="s">
        <v>68</v>
      </c>
      <c r="G18" s="69" t="s">
        <v>190</v>
      </c>
      <c r="H18" s="69">
        <f>SUM(COUNTIFS(BONE!$H:$H,"SG",BONE!$I:$I,FU!$G18,BONE!$K:$K,{"?1?","?4?"}))+SUM(COUNTIFS(BONE!$H:$H,"S",BONE!$I:$I,FU!$G18,BONE!$K:$K,{"?1?","?4?"}))+SUM(COUNTIFS(BONE!$H:$H,"G",BONE!$I:$I,FU!$G18,BONE!$K:$K,{"?1?","?4?"}))</f>
        <v>0</v>
      </c>
      <c r="I18" s="131">
        <f>SUM(COUNTIFS(BONE!$H:$H,"SG",BONE!$I:$I,FU!$G18,BONE!$K:$K,{"?2?","?3?"}))+SUM(COUNTIFS(BONE!$H:$H,"S",BONE!$I:$I,FU!$G18,BONE!$K:$K,{"?2?","?3?"}))+SUM(COUNTIFS(BONE!$H:$H,"G",BONE!$I:$I,FU!$G18,BONE!$K:$K,{"?2?","?3?"}))</f>
        <v>0</v>
      </c>
      <c r="K18" s="130" t="s">
        <v>68</v>
      </c>
      <c r="L18" s="69" t="s">
        <v>174</v>
      </c>
      <c r="M18" s="69">
        <f>SUM(COUNTIFS(BONE!$H:$H,FU!$L$4,BONE!$I:$I,FU!$L18,BONE!$K:$K,{"?1?","?4?"}))</f>
        <v>0</v>
      </c>
      <c r="N18" s="131">
        <f>SUM(COUNTIFS(BONE!$H:$H,FU!$L$4,BONE!$I:$I,FU!$L18,BONE!$K:$K,{"?2?","?3?"}))</f>
        <v>0</v>
      </c>
      <c r="P18" s="130" t="s">
        <v>68</v>
      </c>
      <c r="Q18" s="69" t="s">
        <v>190</v>
      </c>
      <c r="R18" s="69">
        <f>SUM(COUNTIFS(BONE!$H:$H,FU!$Q$4,BONE!$I:$I,FU!$Q18,BONE!$K:$K,{"?1?","?4?"}))</f>
        <v>0</v>
      </c>
      <c r="S18" s="131">
        <f>SUM(COUNTIFS(BONE!$H:$H,FU!$Q$4,BONE!$I:$I,FU!$Q18,BONE!$K:$K,{"?2?","?3?"}))</f>
        <v>0</v>
      </c>
    </row>
    <row r="19" spans="1:19" x14ac:dyDescent="0.25">
      <c r="A19" s="130" t="s">
        <v>44</v>
      </c>
      <c r="B19" s="69" t="s">
        <v>190</v>
      </c>
      <c r="C19" s="69">
        <f>SUM(COUNTIFS(BONE!$H:$H,FU!$B$4,BONE!$I:$I,FU!$B19,BONE!$K:$K,{"??1","??4"}))</f>
        <v>0</v>
      </c>
      <c r="D19" s="131">
        <f>SUM(COUNTIFS(BONE!$H:$H,FU!$B$4,BONE!$I:$I,FU!$B19,BONE!$K:$K,{"??2","??3"}))</f>
        <v>0</v>
      </c>
      <c r="F19" s="130" t="s">
        <v>44</v>
      </c>
      <c r="G19" s="69" t="s">
        <v>190</v>
      </c>
      <c r="H19" s="69">
        <f>SUM(COUNTIFS(BONE!$H:$H,"SG",BONE!$I:$I,FU!$G19,BONE!$K:$K,{"??1","??4"}))+SUM(COUNTIFS(BONE!$H:$H,"G",BONE!$I:$I,FU!$G19,BONE!$K:$K,{"??1","??4"}))+SUM(COUNTIFS(BONE!$H:$H,"S",BONE!$I:$I,FU!$G19,BONE!$K:$K,{"??1","??4"}))</f>
        <v>0</v>
      </c>
      <c r="I19" s="131">
        <f>SUM(COUNTIFS(BONE!$H:$H,"SG",BONE!$I:$I,FU!$G19,BONE!$K:$K,{"??2","??3"}))+SUM(COUNTIFS(BONE!$H:$H,"G",BONE!$I:$I,FU!$G19,BONE!$K:$K,{"??2","??3"}))+SUM(COUNTIFS(BONE!$H:$H,"S",BONE!$I:$I,FU!$G19,BONE!$K:$K,{"??2","??3"}))</f>
        <v>0</v>
      </c>
      <c r="K19" s="130" t="s">
        <v>68</v>
      </c>
      <c r="L19" s="69" t="s">
        <v>190</v>
      </c>
      <c r="M19" s="69">
        <f>SUM(COUNTIFS(BONE!$H:$H,FU!$L$4,BONE!$I:$I,FU!$L19,BONE!$K:$K,{"??1","??4"}))</f>
        <v>0</v>
      </c>
      <c r="N19" s="131">
        <f>SUM(COUNTIFS(BONE!$H:$H,FU!$L$4,BONE!$I:$I,FU!$L19,BONE!$K:$K,{"??2","??3"}))</f>
        <v>0</v>
      </c>
      <c r="P19" s="130" t="s">
        <v>44</v>
      </c>
      <c r="Q19" s="69" t="s">
        <v>190</v>
      </c>
      <c r="R19" s="69">
        <f>SUM(COUNTIFS(BONE!$H:$H,FU!$Q$4,BONE!$I:$I,FU!$Q19,BONE!$K:$K,{"??1","??4"}))</f>
        <v>0</v>
      </c>
      <c r="S19" s="131">
        <f>SUM(COUNTIFS(BONE!$H:$H,FU!$Q$4,BONE!$I:$I,FU!$Q19,BONE!$K:$K,{"??2","??3"}))</f>
        <v>0</v>
      </c>
    </row>
    <row r="20" spans="1:19" x14ac:dyDescent="0.25">
      <c r="A20" s="130" t="s">
        <v>68</v>
      </c>
      <c r="B20" s="69" t="s">
        <v>192</v>
      </c>
      <c r="C20" s="69">
        <f>SUM(COUNTIFS(BONE!$H:$H,FU!$B$4,BONE!$I:$I,FU!$B20,BONE!$K:$K,{"?1?","?4?"}))</f>
        <v>0</v>
      </c>
      <c r="D20" s="131">
        <f>SUM(COUNTIFS(BONE!$H:$H,FU!$B$4,BONE!$I:$I,FU!$B20,BONE!$K:$K,{"?2?","?3?"}))</f>
        <v>0</v>
      </c>
      <c r="F20" s="130" t="s">
        <v>68</v>
      </c>
      <c r="G20" s="69" t="s">
        <v>192</v>
      </c>
      <c r="H20" s="69">
        <f>SUM(COUNTIFS(BONE!$H:$H,"SG",BONE!$I:$I,FU!$G20,BONE!$K:$K,{"?1?","?4?"}))+SUM(COUNTIFS(BONE!$H:$H,"S",BONE!$I:$I,FU!$G20,BONE!$K:$K,{"?1?","?4?"}))+SUM(COUNTIFS(BONE!$H:$H,"G",BONE!$I:$I,FU!$G20,BONE!$K:$K,{"?1?","?4?"}))</f>
        <v>0</v>
      </c>
      <c r="I20" s="131">
        <f>SUM(COUNTIFS(BONE!$H:$H,"SG",BONE!$I:$I,FU!$G20,BONE!$K:$K,{"?2?","?3?"}))+SUM(COUNTIFS(BONE!$H:$H,"S",BONE!$I:$I,FU!$G20,BONE!$K:$K,{"?2?","?3?"}))+SUM(COUNTIFS(BONE!$H:$H,"G",BONE!$I:$I,FU!$G20,BONE!$K:$K,{"?2?","?3?"}))</f>
        <v>0</v>
      </c>
      <c r="K20" s="130" t="s">
        <v>44</v>
      </c>
      <c r="L20" s="69" t="s">
        <v>190</v>
      </c>
      <c r="M20" s="69">
        <f>SUM(COUNTIFS(BONE!$H:$H,FU!$L$4,BONE!$I:$I,FU!$L20,BONE!$K:$K,{"?1?","?4?"}))</f>
        <v>0</v>
      </c>
      <c r="N20" s="131">
        <f>SUM(COUNTIFS(BONE!$H:$H,FU!$L$4,BONE!$I:$I,FU!$L20,BONE!$K:$K,{"?2?","?3?"}))</f>
        <v>0</v>
      </c>
      <c r="P20" s="130" t="s">
        <v>68</v>
      </c>
      <c r="Q20" s="69" t="s">
        <v>192</v>
      </c>
      <c r="R20" s="69">
        <f>SUM(COUNTIFS(BONE!$H:$H,FU!$Q$4,BONE!$I:$I,FU!$Q20,BONE!$K:$K,{"?1?","?4?"}))</f>
        <v>1</v>
      </c>
      <c r="S20" s="131">
        <f>SUM(COUNTIFS(BONE!$H:$H,FU!$Q$4,BONE!$I:$I,FU!$Q20,BONE!$K:$K,{"?2?","?3?"}))</f>
        <v>0</v>
      </c>
    </row>
    <row r="21" spans="1:19" x14ac:dyDescent="0.25">
      <c r="A21" s="120" t="s">
        <v>68</v>
      </c>
      <c r="B21" s="128" t="s">
        <v>456</v>
      </c>
      <c r="C21" s="128">
        <f>SUM(COUNTIFS(BONE!$H:$H,FU!$B$4,BONE!$I:$I,FU!$B21,BONE!$K:$K,{"?1?","?4?"}))</f>
        <v>0</v>
      </c>
      <c r="D21" s="129">
        <f>SUM(COUNTIFS(BONE!$H:$H,FU!$B$4,BONE!$I:$I,FU!$B21,BONE!$K:$K,{"?2?","?3?"}))</f>
        <v>0</v>
      </c>
      <c r="F21" s="120" t="s">
        <v>68</v>
      </c>
      <c r="G21" s="128" t="s">
        <v>456</v>
      </c>
      <c r="H21" s="128">
        <f>SUM(COUNTIFS(BONE!$H:$H,"SG",BONE!$I:$I,FU!$G21,BONE!$K:$K,{"?1?","?4?"}))+SUM(COUNTIFS(BONE!$H:$H,"S",BONE!$I:$I,FU!$G21,BONE!$K:$K,{"?1?","?4?"}))+SUM(COUNTIFS(BONE!$H:$H,"G",BONE!$I:$I,FU!$G21,BONE!$K:$K,{"?1?","?4?"}))</f>
        <v>0</v>
      </c>
      <c r="I21" s="129">
        <f>SUM(COUNTIFS(BONE!$H:$H,"SG",BONE!$I:$I,FU!$G21,BONE!$K:$K,{"?2?","?3?"}))+SUM(COUNTIFS(BONE!$H:$H,"S",BONE!$I:$I,FU!$G21,BONE!$K:$K,{"?2?","?3?"}))+SUM(COUNTIFS(BONE!$H:$H,"G",BONE!$I:$I,FU!$G21,BONE!$K:$K,{"?2?","?3?"}))</f>
        <v>0</v>
      </c>
      <c r="K21" s="120" t="s">
        <v>68</v>
      </c>
      <c r="L21" s="128" t="s">
        <v>192</v>
      </c>
      <c r="M21" s="128">
        <f>SUM(COUNTIFS(BONE!$H:$H,FU!$L$4,BONE!$I:$I,FU!$L21,BONE!$K:$K,{"?1?","?4?"}))</f>
        <v>0</v>
      </c>
      <c r="N21" s="129">
        <f>SUM(COUNTIFS(BONE!$H:$H,FU!$L$4,BONE!$I:$I,FU!$L21,BONE!$K:$K,{"?2?","?3?"}))</f>
        <v>0</v>
      </c>
      <c r="P21" s="120" t="s">
        <v>68</v>
      </c>
      <c r="Q21" s="128" t="s">
        <v>456</v>
      </c>
      <c r="R21" s="128">
        <f>SUM(COUNTIFS(BONE!$H:$H,FU!$Q$4,BONE!$I:$I,FU!$Q21,BONE!$K:$K,{"?1?","?4?"}))</f>
        <v>0</v>
      </c>
      <c r="S21" s="129">
        <f>SUM(COUNTIFS(BONE!$H:$H,FU!$Q$4,BONE!$I:$I,FU!$Q21,BONE!$K:$K,{"?2?","?3?"}))</f>
        <v>0</v>
      </c>
    </row>
    <row r="22" spans="1:19" x14ac:dyDescent="0.25">
      <c r="A22" s="118"/>
      <c r="F22" s="118"/>
      <c r="K22" s="118"/>
      <c r="P22" s="118"/>
    </row>
    <row r="23" spans="1:19" x14ac:dyDescent="0.25">
      <c r="A23" s="132" t="s">
        <v>457</v>
      </c>
      <c r="B23" s="133" t="s">
        <v>458</v>
      </c>
      <c r="C23" s="126">
        <f>SUM(C5:C6)/D23*100</f>
        <v>100</v>
      </c>
      <c r="D23" s="127">
        <f>SUM(C5:D6)</f>
        <v>5</v>
      </c>
      <c r="F23" s="134" t="s">
        <v>457</v>
      </c>
      <c r="G23" s="133" t="s">
        <v>459</v>
      </c>
      <c r="H23" s="126" t="e">
        <f>SUM(H5:H8)/I23*100</f>
        <v>#DIV/0!</v>
      </c>
      <c r="I23" s="127">
        <f>SUM(H5:I8)</f>
        <v>0</v>
      </c>
      <c r="K23" s="135" t="s">
        <v>457</v>
      </c>
      <c r="L23" s="133" t="s">
        <v>485</v>
      </c>
      <c r="M23" s="126" t="e">
        <f>SUM(M5:M9)/N23*100</f>
        <v>#DIV/0!</v>
      </c>
      <c r="N23" s="127">
        <f>SUM(M5:N9)</f>
        <v>0</v>
      </c>
      <c r="P23" s="249" t="s">
        <v>457</v>
      </c>
      <c r="Q23" s="133" t="s">
        <v>653</v>
      </c>
      <c r="R23" s="126">
        <f>SUM(R5:R6)/S23*100</f>
        <v>100</v>
      </c>
      <c r="S23" s="127">
        <f>SUM(R5:S6)</f>
        <v>1</v>
      </c>
    </row>
    <row r="24" spans="1:19" x14ac:dyDescent="0.25">
      <c r="A24" s="136" t="s">
        <v>460</v>
      </c>
      <c r="B24" s="69" t="s">
        <v>461</v>
      </c>
      <c r="C24" s="69">
        <f>SUM(C7:C10)/D24*100</f>
        <v>100</v>
      </c>
      <c r="D24" s="131">
        <f>SUM(C7:D10)</f>
        <v>6</v>
      </c>
      <c r="F24" s="137" t="s">
        <v>460</v>
      </c>
      <c r="G24" s="69" t="s">
        <v>462</v>
      </c>
      <c r="H24" s="69" t="e">
        <f>SUM(H9:H10)/I24*100</f>
        <v>#DIV/0!</v>
      </c>
      <c r="I24" s="131">
        <f>SUM(H9:I10)</f>
        <v>0</v>
      </c>
      <c r="K24" s="138" t="s">
        <v>460</v>
      </c>
      <c r="L24" s="69" t="s">
        <v>464</v>
      </c>
      <c r="M24" s="69" t="e">
        <f>SUM(M10:M15)/N24*100</f>
        <v>#DIV/0!</v>
      </c>
      <c r="N24" s="131">
        <f>SUM(M10:N15)</f>
        <v>0</v>
      </c>
      <c r="P24" s="250" t="s">
        <v>460</v>
      </c>
      <c r="Q24" s="69" t="s">
        <v>654</v>
      </c>
      <c r="R24" s="69">
        <f>SUM(R7:R14)/S24*100</f>
        <v>100</v>
      </c>
      <c r="S24" s="131">
        <f>SUM(R7:S14)</f>
        <v>2</v>
      </c>
    </row>
    <row r="25" spans="1:19" x14ac:dyDescent="0.25">
      <c r="A25" s="136" t="s">
        <v>463</v>
      </c>
      <c r="B25" s="69" t="s">
        <v>464</v>
      </c>
      <c r="C25" s="69">
        <f>SUM(C11:C14)/D25*100</f>
        <v>66.666666666666657</v>
      </c>
      <c r="D25" s="131">
        <f>SUM(C11:D14)</f>
        <v>3</v>
      </c>
      <c r="F25" s="137" t="s">
        <v>463</v>
      </c>
      <c r="G25" s="69" t="s">
        <v>465</v>
      </c>
      <c r="H25" s="69" t="e">
        <f>SUM(H11:H14)/I25*100</f>
        <v>#DIV/0!</v>
      </c>
      <c r="I25" s="131">
        <f>SUM(H11:I14)</f>
        <v>0</v>
      </c>
      <c r="K25" s="139" t="s">
        <v>463</v>
      </c>
      <c r="L25" s="128" t="s">
        <v>486</v>
      </c>
      <c r="M25" s="128" t="e">
        <f>SUM(M16:M21)/N25*100</f>
        <v>#DIV/0!</v>
      </c>
      <c r="N25" s="129">
        <f>SUM(M16:N21)</f>
        <v>0</v>
      </c>
      <c r="P25" s="250" t="s">
        <v>463</v>
      </c>
      <c r="Q25" s="69" t="s">
        <v>655</v>
      </c>
      <c r="R25" s="69">
        <f>SUM(R15:R21)/S25*100</f>
        <v>100</v>
      </c>
      <c r="S25" s="131">
        <f>SUM(R15:S21)</f>
        <v>1</v>
      </c>
    </row>
    <row r="26" spans="1:19" x14ac:dyDescent="0.25">
      <c r="A26" s="140" t="s">
        <v>466</v>
      </c>
      <c r="B26" s="128" t="s">
        <v>467</v>
      </c>
      <c r="C26" s="128">
        <f>SUM(C15:C21)/D26*100</f>
        <v>50</v>
      </c>
      <c r="D26" s="129">
        <f>SUM(C15:D21)</f>
        <v>4</v>
      </c>
      <c r="F26" s="141" t="s">
        <v>466</v>
      </c>
      <c r="G26" s="128" t="s">
        <v>468</v>
      </c>
      <c r="H26" s="128" t="e">
        <f>SUM(H15:H21)/I26*100</f>
        <v>#DIV/0!</v>
      </c>
      <c r="I26" s="129">
        <f>SUM(H15:I21)</f>
        <v>0</v>
      </c>
      <c r="K26" s="142"/>
      <c r="L26" s="143"/>
      <c r="M26" s="144" t="s">
        <v>469</v>
      </c>
      <c r="N26" s="145">
        <f>SUM(N23:N25)</f>
        <v>0</v>
      </c>
      <c r="P26" s="142"/>
      <c r="Q26" s="143"/>
      <c r="R26" s="144" t="s">
        <v>469</v>
      </c>
      <c r="S26" s="145">
        <f>SUM(S23:S25)</f>
        <v>4</v>
      </c>
    </row>
    <row r="27" spans="1:19" x14ac:dyDescent="0.25">
      <c r="A27" s="142"/>
      <c r="B27" s="143"/>
      <c r="C27" s="144" t="s">
        <v>469</v>
      </c>
      <c r="D27" s="145">
        <f>SUM(D23:D26)</f>
        <v>18</v>
      </c>
      <c r="E27" s="115"/>
      <c r="F27" s="146"/>
      <c r="G27" s="147"/>
      <c r="H27" s="144" t="s">
        <v>469</v>
      </c>
      <c r="I27" s="145">
        <f>SUM(I23:I26)</f>
        <v>0</v>
      </c>
      <c r="K27" s="118"/>
    </row>
    <row r="29" spans="1:19" x14ac:dyDescent="0.25">
      <c r="B29" s="157" t="s">
        <v>281</v>
      </c>
      <c r="C29" s="158" t="s">
        <v>483</v>
      </c>
      <c r="D29" s="159" t="s">
        <v>484</v>
      </c>
      <c r="E29" s="251" t="s">
        <v>656</v>
      </c>
    </row>
    <row r="30" spans="1:19" x14ac:dyDescent="0.25">
      <c r="A30">
        <v>0</v>
      </c>
    </row>
    <row r="36" spans="1:5" x14ac:dyDescent="0.25">
      <c r="A36">
        <v>6</v>
      </c>
      <c r="C36" t="e">
        <f>H$23</f>
        <v>#DIV/0!</v>
      </c>
    </row>
    <row r="37" spans="1:5" x14ac:dyDescent="0.25">
      <c r="B37">
        <f>C$23</f>
        <v>100</v>
      </c>
      <c r="C37" t="e">
        <f>H$23</f>
        <v>#DIV/0!</v>
      </c>
    </row>
    <row r="38" spans="1:5" x14ac:dyDescent="0.25">
      <c r="B38">
        <f t="shared" ref="B38:B40" si="0">C$23</f>
        <v>100</v>
      </c>
      <c r="C38" t="e">
        <f>H$23</f>
        <v>#DIV/0!</v>
      </c>
    </row>
    <row r="39" spans="1:5" x14ac:dyDescent="0.25">
      <c r="B39">
        <f t="shared" si="0"/>
        <v>100</v>
      </c>
      <c r="C39" t="e">
        <f>H$23</f>
        <v>#DIV/0!</v>
      </c>
      <c r="E39">
        <f>R23</f>
        <v>100</v>
      </c>
    </row>
    <row r="40" spans="1:5" x14ac:dyDescent="0.25">
      <c r="B40">
        <f t="shared" si="0"/>
        <v>100</v>
      </c>
      <c r="C40" t="e">
        <f>H$23</f>
        <v>#DIV/0!</v>
      </c>
      <c r="E40">
        <f>R23</f>
        <v>100</v>
      </c>
    </row>
    <row r="41" spans="1:5" x14ac:dyDescent="0.25">
      <c r="E41">
        <f>R23</f>
        <v>100</v>
      </c>
    </row>
    <row r="42" spans="1:5" x14ac:dyDescent="0.25">
      <c r="A42">
        <v>12</v>
      </c>
      <c r="B42">
        <f>C$24</f>
        <v>100</v>
      </c>
      <c r="D42" t="e">
        <f>M23</f>
        <v>#DIV/0!</v>
      </c>
      <c r="E42">
        <f>R23</f>
        <v>100</v>
      </c>
    </row>
    <row r="43" spans="1:5" x14ac:dyDescent="0.25">
      <c r="B43">
        <f t="shared" ref="B43:B48" si="1">C$24</f>
        <v>100</v>
      </c>
      <c r="C43" t="e">
        <f>H$24</f>
        <v>#DIV/0!</v>
      </c>
      <c r="E43">
        <f>R$24</f>
        <v>100</v>
      </c>
    </row>
    <row r="44" spans="1:5" x14ac:dyDescent="0.25">
      <c r="B44">
        <f t="shared" si="1"/>
        <v>100</v>
      </c>
      <c r="C44" t="e">
        <f>H$24</f>
        <v>#DIV/0!</v>
      </c>
      <c r="E44">
        <f t="shared" ref="E44:E54" si="2">R$24</f>
        <v>100</v>
      </c>
    </row>
    <row r="45" spans="1:5" x14ac:dyDescent="0.25">
      <c r="B45">
        <f t="shared" si="1"/>
        <v>100</v>
      </c>
      <c r="C45" t="e">
        <f>H$24</f>
        <v>#DIV/0!</v>
      </c>
      <c r="E45">
        <f t="shared" si="2"/>
        <v>100</v>
      </c>
    </row>
    <row r="46" spans="1:5" x14ac:dyDescent="0.25">
      <c r="B46">
        <f t="shared" si="1"/>
        <v>100</v>
      </c>
      <c r="C46" t="e">
        <f>H$24</f>
        <v>#DIV/0!</v>
      </c>
      <c r="E46">
        <f t="shared" si="2"/>
        <v>100</v>
      </c>
    </row>
    <row r="47" spans="1:5" x14ac:dyDescent="0.25">
      <c r="B47">
        <f t="shared" si="1"/>
        <v>100</v>
      </c>
      <c r="E47">
        <f t="shared" si="2"/>
        <v>100</v>
      </c>
    </row>
    <row r="48" spans="1:5" x14ac:dyDescent="0.25">
      <c r="A48">
        <v>18</v>
      </c>
      <c r="B48">
        <f t="shared" si="1"/>
        <v>100</v>
      </c>
      <c r="C48" t="e">
        <f t="shared" ref="C48:C58" si="3">H$25</f>
        <v>#DIV/0!</v>
      </c>
      <c r="E48">
        <f t="shared" si="2"/>
        <v>100</v>
      </c>
    </row>
    <row r="49" spans="1:5" x14ac:dyDescent="0.25">
      <c r="C49" t="e">
        <f t="shared" si="3"/>
        <v>#DIV/0!</v>
      </c>
      <c r="E49">
        <f t="shared" si="2"/>
        <v>100</v>
      </c>
    </row>
    <row r="50" spans="1:5" x14ac:dyDescent="0.25">
      <c r="C50" t="e">
        <f t="shared" si="3"/>
        <v>#DIV/0!</v>
      </c>
      <c r="E50">
        <f t="shared" si="2"/>
        <v>100</v>
      </c>
    </row>
    <row r="51" spans="1:5" x14ac:dyDescent="0.25">
      <c r="C51" t="e">
        <f t="shared" si="3"/>
        <v>#DIV/0!</v>
      </c>
      <c r="E51">
        <f t="shared" si="2"/>
        <v>100</v>
      </c>
    </row>
    <row r="52" spans="1:5" x14ac:dyDescent="0.25">
      <c r="C52" t="e">
        <f t="shared" si="3"/>
        <v>#DIV/0!</v>
      </c>
      <c r="E52">
        <f t="shared" si="2"/>
        <v>100</v>
      </c>
    </row>
    <row r="53" spans="1:5" x14ac:dyDescent="0.25">
      <c r="C53" t="e">
        <f t="shared" si="3"/>
        <v>#DIV/0!</v>
      </c>
      <c r="E53">
        <f t="shared" si="2"/>
        <v>100</v>
      </c>
    </row>
    <row r="54" spans="1:5" x14ac:dyDescent="0.25">
      <c r="A54">
        <v>24</v>
      </c>
      <c r="B54">
        <f>C$25</f>
        <v>66.666666666666657</v>
      </c>
      <c r="C54" t="e">
        <f t="shared" si="3"/>
        <v>#DIV/0!</v>
      </c>
      <c r="D54" t="e">
        <f t="shared" ref="D54:D66" si="4">M$24</f>
        <v>#DIV/0!</v>
      </c>
      <c r="E54">
        <f t="shared" si="2"/>
        <v>100</v>
      </c>
    </row>
    <row r="55" spans="1:5" x14ac:dyDescent="0.25">
      <c r="B55">
        <f t="shared" ref="B55:B66" si="5">C$25</f>
        <v>66.666666666666657</v>
      </c>
      <c r="C55" t="e">
        <f t="shared" si="3"/>
        <v>#DIV/0!</v>
      </c>
      <c r="D55" t="e">
        <f t="shared" si="4"/>
        <v>#DIV/0!</v>
      </c>
    </row>
    <row r="56" spans="1:5" x14ac:dyDescent="0.25">
      <c r="B56">
        <f t="shared" si="5"/>
        <v>66.666666666666657</v>
      </c>
      <c r="C56" t="e">
        <f t="shared" si="3"/>
        <v>#DIV/0!</v>
      </c>
      <c r="D56" t="e">
        <f t="shared" si="4"/>
        <v>#DIV/0!</v>
      </c>
    </row>
    <row r="57" spans="1:5" x14ac:dyDescent="0.25">
      <c r="B57">
        <f t="shared" si="5"/>
        <v>66.666666666666657</v>
      </c>
      <c r="C57" t="e">
        <f t="shared" si="3"/>
        <v>#DIV/0!</v>
      </c>
      <c r="D57" t="e">
        <f t="shared" si="4"/>
        <v>#DIV/0!</v>
      </c>
    </row>
    <row r="58" spans="1:5" x14ac:dyDescent="0.25">
      <c r="B58">
        <f t="shared" si="5"/>
        <v>66.666666666666657</v>
      </c>
      <c r="C58" t="e">
        <f t="shared" si="3"/>
        <v>#DIV/0!</v>
      </c>
      <c r="D58" t="e">
        <f t="shared" si="4"/>
        <v>#DIV/0!</v>
      </c>
    </row>
    <row r="59" spans="1:5" x14ac:dyDescent="0.25">
      <c r="B59">
        <f t="shared" si="5"/>
        <v>66.666666666666657</v>
      </c>
      <c r="D59" t="e">
        <f t="shared" si="4"/>
        <v>#DIV/0!</v>
      </c>
    </row>
    <row r="60" spans="1:5" x14ac:dyDescent="0.25">
      <c r="A60">
        <v>30</v>
      </c>
      <c r="B60">
        <f t="shared" si="5"/>
        <v>66.666666666666657</v>
      </c>
      <c r="C60" t="e">
        <f t="shared" ref="C60:C72" si="6">H$26</f>
        <v>#DIV/0!</v>
      </c>
      <c r="D60" t="e">
        <f t="shared" si="4"/>
        <v>#DIV/0!</v>
      </c>
    </row>
    <row r="61" spans="1:5" x14ac:dyDescent="0.25">
      <c r="B61">
        <f t="shared" si="5"/>
        <v>66.666666666666657</v>
      </c>
      <c r="C61" t="e">
        <f t="shared" si="6"/>
        <v>#DIV/0!</v>
      </c>
      <c r="D61" t="e">
        <f t="shared" si="4"/>
        <v>#DIV/0!</v>
      </c>
    </row>
    <row r="62" spans="1:5" x14ac:dyDescent="0.25">
      <c r="B62">
        <f t="shared" si="5"/>
        <v>66.666666666666657</v>
      </c>
      <c r="C62" t="e">
        <f t="shared" si="6"/>
        <v>#DIV/0!</v>
      </c>
      <c r="D62" t="e">
        <f t="shared" si="4"/>
        <v>#DIV/0!</v>
      </c>
    </row>
    <row r="63" spans="1:5" x14ac:dyDescent="0.25">
      <c r="B63">
        <f t="shared" si="5"/>
        <v>66.666666666666657</v>
      </c>
      <c r="C63" t="e">
        <f t="shared" si="6"/>
        <v>#DIV/0!</v>
      </c>
      <c r="D63" t="e">
        <f t="shared" si="4"/>
        <v>#DIV/0!</v>
      </c>
    </row>
    <row r="64" spans="1:5" x14ac:dyDescent="0.25">
      <c r="B64">
        <f t="shared" si="5"/>
        <v>66.666666666666657</v>
      </c>
      <c r="C64" t="e">
        <f t="shared" si="6"/>
        <v>#DIV/0!</v>
      </c>
      <c r="D64" t="e">
        <f t="shared" si="4"/>
        <v>#DIV/0!</v>
      </c>
    </row>
    <row r="65" spans="1:5" x14ac:dyDescent="0.25">
      <c r="B65">
        <f t="shared" si="5"/>
        <v>66.666666666666657</v>
      </c>
      <c r="C65" t="e">
        <f t="shared" si="6"/>
        <v>#DIV/0!</v>
      </c>
      <c r="D65" t="e">
        <f t="shared" si="4"/>
        <v>#DIV/0!</v>
      </c>
    </row>
    <row r="66" spans="1:5" x14ac:dyDescent="0.25">
      <c r="A66">
        <v>36</v>
      </c>
      <c r="B66">
        <f t="shared" si="5"/>
        <v>66.666666666666657</v>
      </c>
      <c r="C66" t="e">
        <f t="shared" si="6"/>
        <v>#DIV/0!</v>
      </c>
      <c r="D66" t="e">
        <f t="shared" si="4"/>
        <v>#DIV/0!</v>
      </c>
      <c r="E66">
        <f>R$25</f>
        <v>100</v>
      </c>
    </row>
    <row r="67" spans="1:5" x14ac:dyDescent="0.25">
      <c r="B67">
        <f>C$26</f>
        <v>50</v>
      </c>
      <c r="C67" t="e">
        <f t="shared" si="6"/>
        <v>#DIV/0!</v>
      </c>
      <c r="E67">
        <f t="shared" ref="E67:E72" si="7">R$25</f>
        <v>100</v>
      </c>
    </row>
    <row r="68" spans="1:5" x14ac:dyDescent="0.25">
      <c r="B68">
        <f t="shared" ref="B68:B78" si="8">C$26</f>
        <v>50</v>
      </c>
      <c r="C68" t="e">
        <f t="shared" si="6"/>
        <v>#DIV/0!</v>
      </c>
      <c r="E68">
        <f t="shared" si="7"/>
        <v>100</v>
      </c>
    </row>
    <row r="69" spans="1:5" x14ac:dyDescent="0.25">
      <c r="B69">
        <f t="shared" si="8"/>
        <v>50</v>
      </c>
      <c r="C69" t="e">
        <f t="shared" si="6"/>
        <v>#DIV/0!</v>
      </c>
      <c r="E69">
        <f t="shared" si="7"/>
        <v>100</v>
      </c>
    </row>
    <row r="70" spans="1:5" x14ac:dyDescent="0.25">
      <c r="B70">
        <f t="shared" si="8"/>
        <v>50</v>
      </c>
      <c r="C70" t="e">
        <f t="shared" si="6"/>
        <v>#DIV/0!</v>
      </c>
      <c r="E70">
        <f t="shared" si="7"/>
        <v>100</v>
      </c>
    </row>
    <row r="71" spans="1:5" x14ac:dyDescent="0.25">
      <c r="B71">
        <f t="shared" si="8"/>
        <v>50</v>
      </c>
      <c r="C71" t="e">
        <f t="shared" si="6"/>
        <v>#DIV/0!</v>
      </c>
      <c r="E71">
        <f t="shared" si="7"/>
        <v>100</v>
      </c>
    </row>
    <row r="72" spans="1:5" x14ac:dyDescent="0.25">
      <c r="A72">
        <v>42</v>
      </c>
      <c r="B72">
        <f t="shared" si="8"/>
        <v>50</v>
      </c>
      <c r="C72" t="e">
        <f t="shared" si="6"/>
        <v>#DIV/0!</v>
      </c>
      <c r="D72" t="e">
        <f>M25</f>
        <v>#DIV/0!</v>
      </c>
      <c r="E72">
        <f t="shared" si="7"/>
        <v>100</v>
      </c>
    </row>
    <row r="73" spans="1:5" x14ac:dyDescent="0.25">
      <c r="B73">
        <f t="shared" si="8"/>
        <v>50</v>
      </c>
    </row>
    <row r="74" spans="1:5" x14ac:dyDescent="0.25">
      <c r="B74">
        <f t="shared" si="8"/>
        <v>50</v>
      </c>
    </row>
    <row r="75" spans="1:5" x14ac:dyDescent="0.25">
      <c r="B75">
        <f t="shared" si="8"/>
        <v>50</v>
      </c>
    </row>
    <row r="76" spans="1:5" x14ac:dyDescent="0.25">
      <c r="B76">
        <f t="shared" si="8"/>
        <v>50</v>
      </c>
    </row>
    <row r="77" spans="1:5" x14ac:dyDescent="0.25">
      <c r="B77">
        <f t="shared" si="8"/>
        <v>50</v>
      </c>
    </row>
    <row r="78" spans="1:5" x14ac:dyDescent="0.25">
      <c r="A78">
        <v>48</v>
      </c>
      <c r="B78">
        <f t="shared" si="8"/>
        <v>50</v>
      </c>
    </row>
  </sheetData>
  <mergeCells count="4">
    <mergeCell ref="A3:D3"/>
    <mergeCell ref="F3:I3"/>
    <mergeCell ref="K3:N3"/>
    <mergeCell ref="P3:S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06298"/>
  </sheetPr>
  <dimension ref="A1:H30"/>
  <sheetViews>
    <sheetView workbookViewId="0">
      <selection activeCell="B17" sqref="B17"/>
    </sheetView>
  </sheetViews>
  <sheetFormatPr defaultColWidth="5.7109375" defaultRowHeight="15" x14ac:dyDescent="0.25"/>
  <sheetData>
    <row r="1" spans="1:8" x14ac:dyDescent="0.25">
      <c r="A1" s="281" t="s">
        <v>664</v>
      </c>
      <c r="B1" s="282"/>
      <c r="C1" s="282"/>
      <c r="D1" s="282"/>
      <c r="E1" s="282"/>
      <c r="F1" s="282"/>
      <c r="G1" s="282"/>
      <c r="H1" s="283"/>
    </row>
    <row r="2" spans="1:8" x14ac:dyDescent="0.25">
      <c r="A2" s="361" t="s">
        <v>658</v>
      </c>
      <c r="B2" s="365" t="s">
        <v>390</v>
      </c>
      <c r="C2" s="363" t="s">
        <v>299</v>
      </c>
      <c r="D2" s="284" t="s">
        <v>586</v>
      </c>
      <c r="E2" s="285"/>
      <c r="F2" s="285"/>
      <c r="G2" s="285"/>
      <c r="H2" s="286"/>
    </row>
    <row r="3" spans="1:8" x14ac:dyDescent="0.25">
      <c r="A3" s="362"/>
      <c r="B3" s="366"/>
      <c r="C3" s="364"/>
      <c r="D3" s="278" t="s">
        <v>293</v>
      </c>
      <c r="E3" s="279" t="s">
        <v>293</v>
      </c>
      <c r="F3" s="279" t="s">
        <v>293</v>
      </c>
      <c r="G3" s="279" t="s">
        <v>293</v>
      </c>
      <c r="H3" s="280" t="s">
        <v>293</v>
      </c>
    </row>
    <row r="4" spans="1:8" x14ac:dyDescent="0.25">
      <c r="A4" s="114" t="s">
        <v>281</v>
      </c>
      <c r="B4" s="69" t="s">
        <v>35</v>
      </c>
      <c r="C4" s="273">
        <f>SUMIF(BONE!$H:$H,PH!$B4,BONE!$L:$L)</f>
        <v>62</v>
      </c>
      <c r="D4" s="114">
        <f>SUMIFS(BONE!$L:$L,BONE!$H:$H,PH!$B4,BONE!$G:$G,PH!D$3)</f>
        <v>62</v>
      </c>
      <c r="E4" s="69">
        <f>SUMIFS(BONE!$L:$L,BONE!$H:$H,PH!$B4,BONE!$G:$G,PH!E$3)</f>
        <v>62</v>
      </c>
      <c r="F4" s="69">
        <f>SUMIFS(BONE!$L:$L,BONE!$H:$H,PH!$B4,BONE!$G:$G,PH!F$3)</f>
        <v>62</v>
      </c>
      <c r="G4" s="69">
        <f>SUMIFS(BONE!$L:$L,BONE!$H:$H,PH!$B4,BONE!$G:$G,PH!G$3)</f>
        <v>62</v>
      </c>
      <c r="H4" s="131">
        <f>SUMIFS(BONE!$L:$L,BONE!$H:$H,PH!$B4,BONE!$G:$G,PH!H$3)</f>
        <v>62</v>
      </c>
    </row>
    <row r="5" spans="1:8" x14ac:dyDescent="0.25">
      <c r="A5" s="114" t="s">
        <v>282</v>
      </c>
      <c r="B5" s="69" t="s">
        <v>318</v>
      </c>
      <c r="C5" s="273">
        <f>SUMIF(BONE!$H:$H,PH!$B5,BONE!$L:$L)</f>
        <v>2</v>
      </c>
      <c r="D5" s="114">
        <f>SUMIFS(BONE!$L:$L,BONE!$H:$H,PH!$B5,BONE!$G:$G,PH!D$3)</f>
        <v>2</v>
      </c>
      <c r="E5" s="69">
        <f>SUMIFS(BONE!$L:$L,BONE!$H:$H,PH!$B5,BONE!$G:$G,PH!E$3)</f>
        <v>2</v>
      </c>
      <c r="F5" s="69">
        <f>SUMIFS(BONE!$L:$L,BONE!$H:$H,PH!$B5,BONE!$G:$G,PH!F$3)</f>
        <v>2</v>
      </c>
      <c r="G5" s="69">
        <f>SUMIFS(BONE!$L:$L,BONE!$H:$H,PH!$B5,BONE!$G:$G,PH!G$3)</f>
        <v>2</v>
      </c>
      <c r="H5" s="131">
        <f>SUMIFS(BONE!$L:$L,BONE!$H:$H,PH!$B5,BONE!$G:$G,PH!H$3)</f>
        <v>2</v>
      </c>
    </row>
    <row r="6" spans="1:8" x14ac:dyDescent="0.25">
      <c r="A6" s="114" t="s">
        <v>283</v>
      </c>
      <c r="B6" s="69" t="s">
        <v>46</v>
      </c>
      <c r="C6" s="273">
        <f>SUMIF(BONE!$H:$H,PH!$B6,BONE!$L:$L)</f>
        <v>0</v>
      </c>
      <c r="D6" s="114">
        <f>SUMIFS(BONE!$L:$L,BONE!$H:$H,PH!$B6,BONE!$G:$G,PH!D$3)</f>
        <v>0</v>
      </c>
      <c r="E6" s="69">
        <f>SUMIFS(BONE!$L:$L,BONE!$H:$H,PH!$B6,BONE!$G:$G,PH!E$3)</f>
        <v>0</v>
      </c>
      <c r="F6" s="69">
        <f>SUMIFS(BONE!$L:$L,BONE!$H:$H,PH!$B6,BONE!$G:$G,PH!F$3)</f>
        <v>0</v>
      </c>
      <c r="G6" s="69">
        <f>SUMIFS(BONE!$L:$L,BONE!$H:$H,PH!$B6,BONE!$G:$G,PH!G$3)</f>
        <v>0</v>
      </c>
      <c r="H6" s="131">
        <f>SUMIFS(BONE!$L:$L,BONE!$H:$H,PH!$B6,BONE!$G:$G,PH!H$3)</f>
        <v>0</v>
      </c>
    </row>
    <row r="7" spans="1:8" x14ac:dyDescent="0.25">
      <c r="A7" s="114" t="s">
        <v>284</v>
      </c>
      <c r="B7" s="69" t="s">
        <v>52</v>
      </c>
      <c r="C7" s="273">
        <f>SUMIF(BONE!$H:$H,PH!$B7,BONE!$L:$L)</f>
        <v>1</v>
      </c>
      <c r="D7" s="114">
        <f>SUMIFS(BONE!$L:$L,BONE!$H:$H,PH!$B7,BONE!$G:$G,PH!D$3)</f>
        <v>1</v>
      </c>
      <c r="E7" s="69">
        <f>SUMIFS(BONE!$L:$L,BONE!$H:$H,PH!$B7,BONE!$G:$G,PH!E$3)</f>
        <v>1</v>
      </c>
      <c r="F7" s="69">
        <f>SUMIFS(BONE!$L:$L,BONE!$H:$H,PH!$B7,BONE!$G:$G,PH!F$3)</f>
        <v>1</v>
      </c>
      <c r="G7" s="69">
        <f>SUMIFS(BONE!$L:$L,BONE!$H:$H,PH!$B7,BONE!$G:$G,PH!G$3)</f>
        <v>1</v>
      </c>
      <c r="H7" s="131">
        <f>SUMIFS(BONE!$L:$L,BONE!$H:$H,PH!$B7,BONE!$G:$G,PH!H$3)</f>
        <v>1</v>
      </c>
    </row>
    <row r="8" spans="1:8" x14ac:dyDescent="0.25">
      <c r="A8" s="114" t="s">
        <v>285</v>
      </c>
      <c r="B8" s="69" t="s">
        <v>68</v>
      </c>
      <c r="C8" s="273">
        <f>SUMIF(BONE!$H:$H,PH!$B8,BONE!$L:$L)</f>
        <v>1</v>
      </c>
      <c r="D8" s="114">
        <f>SUMIFS(BONE!$L:$L,BONE!$H:$H,PH!$B8,BONE!$G:$G,PH!D$3)</f>
        <v>1</v>
      </c>
      <c r="E8" s="69">
        <f>SUMIFS(BONE!$L:$L,BONE!$H:$H,PH!$B8,BONE!$G:$G,PH!E$3)</f>
        <v>1</v>
      </c>
      <c r="F8" s="69">
        <f>SUMIFS(BONE!$L:$L,BONE!$H:$H,PH!$B8,BONE!$G:$G,PH!F$3)</f>
        <v>1</v>
      </c>
      <c r="G8" s="69">
        <f>SUMIFS(BONE!$L:$L,BONE!$H:$H,PH!$B8,BONE!$G:$G,PH!G$3)</f>
        <v>1</v>
      </c>
      <c r="H8" s="131">
        <f>SUMIFS(BONE!$L:$L,BONE!$H:$H,PH!$B8,BONE!$G:$G,PH!H$3)</f>
        <v>1</v>
      </c>
    </row>
    <row r="9" spans="1:8" x14ac:dyDescent="0.25">
      <c r="A9" s="114" t="s">
        <v>286</v>
      </c>
      <c r="B9" s="69" t="s">
        <v>66</v>
      </c>
      <c r="C9" s="273">
        <f>SUMIF(BONE!$H:$H,PH!$B9,BONE!$L:$L)</f>
        <v>9</v>
      </c>
      <c r="D9" s="114">
        <f>SUMIFS(BONE!$L:$L,BONE!$H:$H,PH!$B9,BONE!$G:$G,PH!D$3)</f>
        <v>9</v>
      </c>
      <c r="E9" s="69">
        <f>SUMIFS(BONE!$L:$L,BONE!$H:$H,PH!$B9,BONE!$G:$G,PH!E$3)</f>
        <v>9</v>
      </c>
      <c r="F9" s="69">
        <f>SUMIFS(BONE!$L:$L,BONE!$H:$H,PH!$B9,BONE!$G:$G,PH!F$3)</f>
        <v>9</v>
      </c>
      <c r="G9" s="69">
        <f>SUMIFS(BONE!$L:$L,BONE!$H:$H,PH!$B9,BONE!$G:$G,PH!G$3)</f>
        <v>9</v>
      </c>
      <c r="H9" s="131">
        <f>SUMIFS(BONE!$L:$L,BONE!$H:$H,PH!$B9,BONE!$G:$G,PH!H$3)</f>
        <v>9</v>
      </c>
    </row>
    <row r="10" spans="1:8" x14ac:dyDescent="0.25">
      <c r="A10" s="114" t="s">
        <v>287</v>
      </c>
      <c r="B10" s="69" t="s">
        <v>44</v>
      </c>
      <c r="C10" s="273">
        <f>SUMIF(BONE!$H:$H,PH!$B10,BONE!$L:$L)</f>
        <v>5</v>
      </c>
      <c r="D10" s="114">
        <f>SUMIFS(BONE!$L:$L,BONE!$H:$H,PH!$B10,BONE!$G:$G,PH!D$3)</f>
        <v>5</v>
      </c>
      <c r="E10" s="69">
        <f>SUMIFS(BONE!$L:$L,BONE!$H:$H,PH!$B10,BONE!$G:$G,PH!E$3)</f>
        <v>5</v>
      </c>
      <c r="F10" s="69">
        <f>SUMIFS(BONE!$L:$L,BONE!$H:$H,PH!$B10,BONE!$G:$G,PH!F$3)</f>
        <v>5</v>
      </c>
      <c r="G10" s="69">
        <f>SUMIFS(BONE!$L:$L,BONE!$H:$H,PH!$B10,BONE!$G:$G,PH!G$3)</f>
        <v>5</v>
      </c>
      <c r="H10" s="131">
        <f>SUMIFS(BONE!$L:$L,BONE!$H:$H,PH!$B10,BONE!$G:$G,PH!H$3)</f>
        <v>5</v>
      </c>
    </row>
    <row r="11" spans="1:8" x14ac:dyDescent="0.25">
      <c r="A11" s="114" t="s">
        <v>288</v>
      </c>
      <c r="B11" s="69" t="s">
        <v>80</v>
      </c>
      <c r="C11" s="273">
        <f>SUMIF(BONE!$H:$H,PH!$B11,BONE!$L:$L)</f>
        <v>0</v>
      </c>
      <c r="D11" s="114">
        <f>SUMIFS(BONE!$L:$L,BONE!$H:$H,PH!$B11,BONE!$G:$G,PH!D$3)</f>
        <v>0</v>
      </c>
      <c r="E11" s="69">
        <f>SUMIFS(BONE!$L:$L,BONE!$H:$H,PH!$B11,BONE!$G:$G,PH!E$3)</f>
        <v>0</v>
      </c>
      <c r="F11" s="69">
        <f>SUMIFS(BONE!$L:$L,BONE!$H:$H,PH!$B11,BONE!$G:$G,PH!F$3)</f>
        <v>0</v>
      </c>
      <c r="G11" s="69">
        <f>SUMIFS(BONE!$L:$L,BONE!$H:$H,PH!$B11,BONE!$G:$G,PH!G$3)</f>
        <v>0</v>
      </c>
      <c r="H11" s="131">
        <f>SUMIFS(BONE!$L:$L,BONE!$H:$H,PH!$B11,BONE!$G:$G,PH!H$3)</f>
        <v>0</v>
      </c>
    </row>
    <row r="12" spans="1:8" x14ac:dyDescent="0.25">
      <c r="A12" s="114" t="s">
        <v>289</v>
      </c>
      <c r="B12" s="69" t="s">
        <v>90</v>
      </c>
      <c r="C12" s="273">
        <f>SUMIF(BONE!$H:$H,PH!$B12,BONE!$L:$L)</f>
        <v>0</v>
      </c>
      <c r="D12" s="114">
        <f>SUMIFS(BONE!$L:$L,BONE!$H:$H,PH!$B12,BONE!$G:$G,PH!D$3)</f>
        <v>0</v>
      </c>
      <c r="E12" s="69">
        <f>SUMIFS(BONE!$L:$L,BONE!$H:$H,PH!$B12,BONE!$G:$G,PH!E$3)</f>
        <v>0</v>
      </c>
      <c r="F12" s="69">
        <f>SUMIFS(BONE!$L:$L,BONE!$H:$H,PH!$B12,BONE!$G:$G,PH!F$3)</f>
        <v>0</v>
      </c>
      <c r="G12" s="69">
        <f>SUMIFS(BONE!$L:$L,BONE!$H:$H,PH!$B12,BONE!$G:$G,PH!G$3)</f>
        <v>0</v>
      </c>
      <c r="H12" s="131">
        <f>SUMIFS(BONE!$L:$L,BONE!$H:$H,PH!$B12,BONE!$G:$G,PH!H$3)</f>
        <v>0</v>
      </c>
    </row>
    <row r="13" spans="1:8" x14ac:dyDescent="0.25">
      <c r="A13" s="114"/>
      <c r="B13" s="275" t="s">
        <v>293</v>
      </c>
      <c r="C13" s="273">
        <f>SUMIF(BONE!$H:$H,PH!$B13,BONE!$L:$L)</f>
        <v>0</v>
      </c>
      <c r="D13" s="114">
        <f>SUMIFS(BONE!$L:$L,BONE!$H:$H,PH!$B13,BONE!$G:$G,PH!D$3)</f>
        <v>0</v>
      </c>
      <c r="E13" s="69">
        <f>SUMIFS(BONE!$L:$L,BONE!$H:$H,PH!$B13,BONE!$G:$G,PH!E$3)</f>
        <v>0</v>
      </c>
      <c r="F13" s="69">
        <f>SUMIFS(BONE!$L:$L,BONE!$H:$H,PH!$B13,BONE!$G:$G,PH!F$3)</f>
        <v>0</v>
      </c>
      <c r="G13" s="69">
        <f>SUMIFS(BONE!$L:$L,BONE!$H:$H,PH!$B13,BONE!$G:$G,PH!G$3)</f>
        <v>0</v>
      </c>
      <c r="H13" s="131">
        <f>SUMIFS(BONE!$L:$L,BONE!$H:$H,PH!$B13,BONE!$G:$G,PH!H$3)</f>
        <v>0</v>
      </c>
    </row>
    <row r="14" spans="1:8" x14ac:dyDescent="0.25">
      <c r="A14" s="114"/>
      <c r="B14" s="275" t="s">
        <v>293</v>
      </c>
      <c r="C14" s="273">
        <f>SUMIF(BONE!$H:$H,PH!$B14,BONE!$L:$L)</f>
        <v>0</v>
      </c>
      <c r="D14" s="114">
        <f>SUMIFS(BONE!$L:$L,BONE!$H:$H,PH!$B14,BONE!$G:$G,PH!D$3)</f>
        <v>0</v>
      </c>
      <c r="E14" s="69">
        <f>SUMIFS(BONE!$L:$L,BONE!$H:$H,PH!$B14,BONE!$G:$G,PH!E$3)</f>
        <v>0</v>
      </c>
      <c r="F14" s="69">
        <f>SUMIFS(BONE!$L:$L,BONE!$H:$H,PH!$B14,BONE!$G:$G,PH!F$3)</f>
        <v>0</v>
      </c>
      <c r="G14" s="69">
        <f>SUMIFS(BONE!$L:$L,BONE!$H:$H,PH!$B14,BONE!$G:$G,PH!G$3)</f>
        <v>0</v>
      </c>
      <c r="H14" s="131">
        <f>SUMIFS(BONE!$L:$L,BONE!$H:$H,PH!$B14,BONE!$G:$G,PH!H$3)</f>
        <v>0</v>
      </c>
    </row>
    <row r="15" spans="1:8" x14ac:dyDescent="0.25">
      <c r="A15" s="114" t="s">
        <v>323</v>
      </c>
      <c r="B15" s="69" t="s">
        <v>295</v>
      </c>
      <c r="C15" s="273">
        <f>SUMIF(BONE!$H:$H,PH!$B15,BONE!$L:$L)</f>
        <v>160</v>
      </c>
      <c r="D15" s="114">
        <f>SUMIFS(BONE!$L:$L,BONE!$H:$H,PH!$B15,BONE!$G:$G,PH!D$3)</f>
        <v>160</v>
      </c>
      <c r="E15" s="69">
        <f>SUMIFS(BONE!$L:$L,BONE!$H:$H,PH!$B15,BONE!$G:$G,PH!E$3)</f>
        <v>160</v>
      </c>
      <c r="F15" s="69">
        <f>SUMIFS(BONE!$L:$L,BONE!$H:$H,PH!$B15,BONE!$G:$G,PH!F$3)</f>
        <v>160</v>
      </c>
      <c r="G15" s="69">
        <f>SUMIFS(BONE!$L:$L,BONE!$H:$H,PH!$B15,BONE!$G:$G,PH!G$3)</f>
        <v>160</v>
      </c>
      <c r="H15" s="131">
        <f>SUMIFS(BONE!$L:$L,BONE!$H:$H,PH!$B15,BONE!$G:$G,PH!H$3)</f>
        <v>160</v>
      </c>
    </row>
    <row r="16" spans="1:8" x14ac:dyDescent="0.25">
      <c r="A16" s="114" t="s">
        <v>324</v>
      </c>
      <c r="B16" s="69" t="s">
        <v>296</v>
      </c>
      <c r="C16" s="273">
        <f>SUMIF(BONE!$H:$H,PH!$B16,BONE!$L:$L)</f>
        <v>6</v>
      </c>
      <c r="D16" s="114">
        <f>SUMIFS(BONE!$L:$L,BONE!$H:$H,PH!$B16,BONE!$G:$G,PH!D$3)</f>
        <v>6</v>
      </c>
      <c r="E16" s="69">
        <f>SUMIFS(BONE!$L:$L,BONE!$H:$H,PH!$B16,BONE!$G:$G,PH!E$3)</f>
        <v>6</v>
      </c>
      <c r="F16" s="69">
        <f>SUMIFS(BONE!$L:$L,BONE!$H:$H,PH!$B16,BONE!$G:$G,PH!F$3)</f>
        <v>6</v>
      </c>
      <c r="G16" s="69">
        <f>SUMIFS(BONE!$L:$L,BONE!$H:$H,PH!$B16,BONE!$G:$G,PH!G$3)</f>
        <v>6</v>
      </c>
      <c r="H16" s="131">
        <f>SUMIFS(BONE!$L:$L,BONE!$H:$H,PH!$B16,BONE!$G:$G,PH!H$3)</f>
        <v>6</v>
      </c>
    </row>
    <row r="17" spans="1:8" x14ac:dyDescent="0.25">
      <c r="A17" s="114" t="s">
        <v>678</v>
      </c>
      <c r="B17" s="276" t="s">
        <v>124</v>
      </c>
      <c r="C17" s="273">
        <f>SUMIF(BONE!$H:$H,PH!$B17,BONE!$L:$L)</f>
        <v>0</v>
      </c>
      <c r="D17" s="114">
        <f t="shared" ref="D17" si="0">SUM(D37:D41)</f>
        <v>0</v>
      </c>
      <c r="E17" s="69">
        <f t="shared" ref="E17:H17" si="1">SUM(E37:E41)</f>
        <v>0</v>
      </c>
      <c r="F17" s="69">
        <f t="shared" si="1"/>
        <v>0</v>
      </c>
      <c r="G17" s="69">
        <f t="shared" si="1"/>
        <v>0</v>
      </c>
      <c r="H17" s="131">
        <f t="shared" si="1"/>
        <v>0</v>
      </c>
    </row>
    <row r="18" spans="1:8" x14ac:dyDescent="0.25">
      <c r="A18" s="114"/>
      <c r="B18" s="276" t="s">
        <v>666</v>
      </c>
      <c r="C18" s="273">
        <f>SUMIF(BONE!$H:$H,"*"&amp;PH!$B18&amp;"*",BONE!$L:$L)</f>
        <v>0</v>
      </c>
      <c r="D18" s="114">
        <f>SUMIFS(BONE!$L:$L,BONE!$H:$H,"*"&amp;PH!$B18&amp;"*",BONE!$G:$G,PH!D$3)</f>
        <v>0</v>
      </c>
      <c r="E18" s="69">
        <f>SUMIFS(BONE!$L:$L,BONE!$H:$H,"*"&amp;PH!$B18&amp;"*",BONE!$G:$G,PH!E$3)</f>
        <v>0</v>
      </c>
      <c r="F18" s="69">
        <f>SUMIFS(BONE!$L:$L,BONE!$H:$H,"*"&amp;PH!$B18&amp;"*",BONE!$G:$G,PH!F$3)</f>
        <v>0</v>
      </c>
      <c r="G18" s="69">
        <f>SUMIFS(BONE!$L:$L,BONE!$H:$H,"*"&amp;PH!$B18&amp;"*",BONE!$G:$G,PH!G$3)</f>
        <v>0</v>
      </c>
      <c r="H18" s="131">
        <f>SUMIFS(BONE!$L:$L,BONE!$H:$H,"*"&amp;PH!$B18&amp;"*",BONE!$G:$G,PH!H$3)</f>
        <v>0</v>
      </c>
    </row>
    <row r="19" spans="1:8" x14ac:dyDescent="0.25">
      <c r="A19" s="114"/>
      <c r="B19" s="276" t="s">
        <v>392</v>
      </c>
      <c r="C19" s="273">
        <f>SUMIF(BONE!$H:$H,"*"&amp;PH!$B19&amp;"*",BONE!$L:$L)</f>
        <v>0</v>
      </c>
      <c r="D19" s="114">
        <f>SUMIFS(BONE!$L:$L,BONE!$H:$H,"*"&amp;PH!$B19&amp;"*",BONE!$G:$G,PH!D$3)</f>
        <v>0</v>
      </c>
      <c r="E19" s="69">
        <f>SUMIFS(BONE!$L:$L,BONE!$H:$H,"*"&amp;PH!$B19&amp;"*",BONE!$G:$G,PH!E$3)</f>
        <v>0</v>
      </c>
      <c r="F19" s="69">
        <f>SUMIFS(BONE!$L:$L,BONE!$H:$H,"*"&amp;PH!$B19&amp;"*",BONE!$G:$G,PH!F$3)</f>
        <v>0</v>
      </c>
      <c r="G19" s="69">
        <f>SUMIFS(BONE!$L:$L,BONE!$H:$H,"*"&amp;PH!$B19&amp;"*",BONE!$G:$G,PH!G$3)</f>
        <v>0</v>
      </c>
      <c r="H19" s="131">
        <f>SUMIFS(BONE!$L:$L,BONE!$H:$H,"*"&amp;PH!$B19&amp;"*",BONE!$G:$G,PH!H$3)</f>
        <v>0</v>
      </c>
    </row>
    <row r="20" spans="1:8" x14ac:dyDescent="0.25">
      <c r="A20" s="114"/>
      <c r="B20" s="276" t="s">
        <v>667</v>
      </c>
      <c r="C20" s="273">
        <f>SUMIF(BONE!$H:$H,"*"&amp;PH!$B20&amp;"*",BONE!$L:$L)</f>
        <v>0</v>
      </c>
      <c r="D20" s="114">
        <f>SUMIFS(BONE!$L:$L,BONE!$H:$H,"*"&amp;PH!$B20&amp;"*",BONE!$G:$G,PH!D$3)</f>
        <v>0</v>
      </c>
      <c r="E20" s="69">
        <f>SUMIFS(BONE!$L:$L,BONE!$H:$H,"*"&amp;PH!$B20&amp;"*",BONE!$G:$G,PH!E$3)</f>
        <v>0</v>
      </c>
      <c r="F20" s="69">
        <f>SUMIFS(BONE!$L:$L,BONE!$H:$H,"*"&amp;PH!$B20&amp;"*",BONE!$G:$G,PH!F$3)</f>
        <v>0</v>
      </c>
      <c r="G20" s="69">
        <f>SUMIFS(BONE!$L:$L,BONE!$H:$H,"*"&amp;PH!$B20&amp;"*",BONE!$G:$G,PH!G$3)</f>
        <v>0</v>
      </c>
      <c r="H20" s="131">
        <f>SUMIFS(BONE!$L:$L,BONE!$H:$H,"*"&amp;PH!$B20&amp;"*",BONE!$G:$G,PH!H$3)</f>
        <v>0</v>
      </c>
    </row>
    <row r="21" spans="1:8" x14ac:dyDescent="0.25">
      <c r="A21" s="114"/>
      <c r="B21" s="276" t="s">
        <v>393</v>
      </c>
      <c r="C21" s="273">
        <f>SUMIF(BONE!$H:$H,"*"&amp;PH!$B21&amp;"*",BONE!$L:$L)</f>
        <v>0</v>
      </c>
      <c r="D21" s="114">
        <f>SUMIFS(BONE!$L:$L,BONE!$H:$H,"*"&amp;PH!$B21&amp;"*",BONE!$G:$G,PH!D$3)</f>
        <v>0</v>
      </c>
      <c r="E21" s="69">
        <f>SUMIFS(BONE!$L:$L,BONE!$H:$H,"*"&amp;PH!$B21&amp;"*",BONE!$G:$G,PH!E$3)</f>
        <v>0</v>
      </c>
      <c r="F21" s="69">
        <f>SUMIFS(BONE!$L:$L,BONE!$H:$H,"*"&amp;PH!$B21&amp;"*",BONE!$G:$G,PH!F$3)</f>
        <v>0</v>
      </c>
      <c r="G21" s="69">
        <f>SUMIFS(BONE!$L:$L,BONE!$H:$H,"*"&amp;PH!$B21&amp;"*",BONE!$G:$G,PH!G$3)</f>
        <v>0</v>
      </c>
      <c r="H21" s="131">
        <f>SUMIFS(BONE!$L:$L,BONE!$H:$H,"*"&amp;PH!$B21&amp;"*",BONE!$G:$G,PH!H$3)</f>
        <v>0</v>
      </c>
    </row>
    <row r="22" spans="1:8" x14ac:dyDescent="0.25">
      <c r="A22" s="114"/>
      <c r="B22" s="276" t="s">
        <v>314</v>
      </c>
      <c r="C22" s="273">
        <f>SUMIF(BONE!$H:$H,"*"&amp;PH!$B22&amp;"*",BONE!$L:$L)</f>
        <v>0</v>
      </c>
      <c r="D22" s="114">
        <f>SUMIFS(BONE!$L:$L,BONE!$H:$H,"*"&amp;PH!$B22&amp;"*",BONE!$G:$G,PH!D$3)</f>
        <v>0</v>
      </c>
      <c r="E22" s="69">
        <f>SUMIFS(BONE!$L:$L,BONE!$H:$H,"*"&amp;PH!$B22&amp;"*",BONE!$G:$G,PH!E$3)</f>
        <v>0</v>
      </c>
      <c r="F22" s="69">
        <f>SUMIFS(BONE!$L:$L,BONE!$H:$H,"*"&amp;PH!$B22&amp;"*",BONE!$G:$G,PH!F$3)</f>
        <v>0</v>
      </c>
      <c r="G22" s="69">
        <f>SUMIFS(BONE!$L:$L,BONE!$H:$H,"*"&amp;PH!$B22&amp;"*",BONE!$G:$G,PH!G$3)</f>
        <v>0</v>
      </c>
      <c r="H22" s="131">
        <f>SUMIFS(BONE!$L:$L,BONE!$H:$H,"*"&amp;PH!$B22&amp;"*",BONE!$G:$G,PH!H$3)</f>
        <v>0</v>
      </c>
    </row>
    <row r="23" spans="1:8" x14ac:dyDescent="0.25">
      <c r="A23" s="114" t="s">
        <v>291</v>
      </c>
      <c r="B23" s="277" t="s">
        <v>297</v>
      </c>
      <c r="C23" s="273">
        <f>SUMIF(BONE!$H:$H,PH!$B23,BONE!$L:$L)</f>
        <v>2</v>
      </c>
      <c r="D23" s="114">
        <f t="shared" ref="D23" si="2">SUM(D32:D36)</f>
        <v>0</v>
      </c>
      <c r="E23" s="69">
        <f t="shared" ref="E23:H23" si="3">SUM(E32:E36)</f>
        <v>0</v>
      </c>
      <c r="F23" s="69">
        <f t="shared" si="3"/>
        <v>0</v>
      </c>
      <c r="G23" s="69">
        <f t="shared" si="3"/>
        <v>0</v>
      </c>
      <c r="H23" s="131">
        <f t="shared" si="3"/>
        <v>0</v>
      </c>
    </row>
    <row r="24" spans="1:8" x14ac:dyDescent="0.25">
      <c r="A24" s="114"/>
      <c r="B24" s="277" t="s">
        <v>37</v>
      </c>
      <c r="C24" s="273">
        <f>SUMIF(BONE!$H:$H,"*"&amp;PH!$B24&amp;"*",BONE!$L:$L)</f>
        <v>0</v>
      </c>
      <c r="D24" s="114">
        <f>SUMIFS(BONE!$L:$L,BONE!$H:$H,"*"&amp;PH!$B24&amp;"*",BONE!$G:$G,PH!D$3)</f>
        <v>0</v>
      </c>
      <c r="E24" s="69">
        <f>SUMIFS(BONE!$L:$L,BONE!$H:$H,"*"&amp;PH!$B24&amp;"*",BONE!$G:$G,PH!E$3)</f>
        <v>0</v>
      </c>
      <c r="F24" s="69">
        <f>SUMIFS(BONE!$L:$L,BONE!$H:$H,"*"&amp;PH!$B24&amp;"*",BONE!$G:$G,PH!F$3)</f>
        <v>0</v>
      </c>
      <c r="G24" s="69">
        <f>SUMIFS(BONE!$L:$L,BONE!$H:$H,"*"&amp;PH!$B24&amp;"*",BONE!$G:$G,PH!G$3)</f>
        <v>0</v>
      </c>
      <c r="H24" s="131">
        <f>SUMIFS(BONE!$L:$L,BONE!$H:$H,"*"&amp;PH!$B24&amp;"*",BONE!$G:$G,PH!H$3)</f>
        <v>0</v>
      </c>
    </row>
    <row r="25" spans="1:8" x14ac:dyDescent="0.25">
      <c r="A25" s="114"/>
      <c r="B25" s="277" t="s">
        <v>665</v>
      </c>
      <c r="C25" s="273">
        <f>SUMIF(BONE!$H:$H,"*"&amp;PH!$B25&amp;"*",BONE!$L:$L)</f>
        <v>0</v>
      </c>
      <c r="D25" s="114">
        <f>SUMIFS(BONE!$L:$L,BONE!$H:$H,"*"&amp;PH!$B25&amp;"*",BONE!$G:$G,PH!D$3)</f>
        <v>0</v>
      </c>
      <c r="E25" s="69">
        <f>SUMIFS(BONE!$L:$L,BONE!$H:$H,"*"&amp;PH!$B25&amp;"*",BONE!$G:$G,PH!E$3)</f>
        <v>0</v>
      </c>
      <c r="F25" s="69">
        <f>SUMIFS(BONE!$L:$L,BONE!$H:$H,"*"&amp;PH!$B25&amp;"*",BONE!$G:$G,PH!F$3)</f>
        <v>0</v>
      </c>
      <c r="G25" s="69">
        <f>SUMIFS(BONE!$L:$L,BONE!$H:$H,"*"&amp;PH!$B25&amp;"*",BONE!$G:$G,PH!G$3)</f>
        <v>0</v>
      </c>
      <c r="H25" s="131">
        <f>SUMIFS(BONE!$L:$L,BONE!$H:$H,"*"&amp;PH!$B25&amp;"*",BONE!$G:$G,PH!H$3)</f>
        <v>0</v>
      </c>
    </row>
    <row r="26" spans="1:8" x14ac:dyDescent="0.25">
      <c r="A26" s="114"/>
      <c r="B26" s="277" t="s">
        <v>78</v>
      </c>
      <c r="C26" s="273">
        <f>SUMIF(BONE!$H:$H,"*"&amp;PH!$B26&amp;"*",BONE!$L:$L)</f>
        <v>0</v>
      </c>
      <c r="D26" s="114">
        <f>SUMIFS(BONE!$L:$L,BONE!$H:$H,"*"&amp;PH!$B26&amp;"*",BONE!$G:$G,PH!D$3)</f>
        <v>0</v>
      </c>
      <c r="E26" s="69">
        <f>SUMIFS(BONE!$L:$L,BONE!$H:$H,"*"&amp;PH!$B26&amp;"*",BONE!$G:$G,PH!E$3)</f>
        <v>0</v>
      </c>
      <c r="F26" s="69">
        <f>SUMIFS(BONE!$L:$L,BONE!$H:$H,"*"&amp;PH!$B26&amp;"*",BONE!$G:$G,PH!F$3)</f>
        <v>0</v>
      </c>
      <c r="G26" s="69">
        <f>SUMIFS(BONE!$L:$L,BONE!$H:$H,"*"&amp;PH!$B26&amp;"*",BONE!$G:$G,PH!G$3)</f>
        <v>0</v>
      </c>
      <c r="H26" s="131">
        <f>SUMIFS(BONE!$L:$L,BONE!$H:$H,"*"&amp;PH!$B26&amp;"*",BONE!$G:$G,PH!H$3)</f>
        <v>0</v>
      </c>
    </row>
    <row r="27" spans="1:8" x14ac:dyDescent="0.25">
      <c r="A27" s="114"/>
      <c r="B27" s="277"/>
      <c r="C27" s="273">
        <f>SUMIF(BONE!$H:$H,"*"&amp;PH!$B27&amp;"*",BONE!$L:$L)</f>
        <v>400</v>
      </c>
      <c r="D27" s="114">
        <f>SUMIFS(BONE!$L:$L,BONE!$H:$H,"*"&amp;PH!$B27&amp;"*",BONE!$G:$G,PH!D$3)</f>
        <v>400</v>
      </c>
      <c r="E27" s="69">
        <f>SUMIFS(BONE!$L:$L,BONE!$H:$H,"*"&amp;PH!$B27&amp;"*",BONE!$G:$G,PH!E$3)</f>
        <v>400</v>
      </c>
      <c r="F27" s="69">
        <f>SUMIFS(BONE!$L:$L,BONE!$H:$H,"*"&amp;PH!$B27&amp;"*",BONE!$G:$G,PH!F$3)</f>
        <v>400</v>
      </c>
      <c r="G27" s="69">
        <f>SUMIFS(BONE!$L:$L,BONE!$H:$H,"*"&amp;PH!$B27&amp;"*",BONE!$G:$G,PH!G$3)</f>
        <v>400</v>
      </c>
      <c r="H27" s="131">
        <f>SUMIFS(BONE!$L:$L,BONE!$H:$H,"*"&amp;PH!$B27&amp;"*",BONE!$G:$G,PH!H$3)</f>
        <v>400</v>
      </c>
    </row>
    <row r="28" spans="1:8" x14ac:dyDescent="0.25">
      <c r="A28" s="114"/>
      <c r="B28" s="277"/>
      <c r="C28" s="273">
        <f>SUMIF(BONE!$H:$H,"*"&amp;PH!$B28&amp;"*",BONE!$L:$L)</f>
        <v>400</v>
      </c>
      <c r="D28" s="114">
        <f>SUMIFS(BONE!$L:$L,BONE!$H:$H,"*"&amp;PH!$B28&amp;"*",BONE!$G:$G,PH!D$3)</f>
        <v>400</v>
      </c>
      <c r="E28" s="69">
        <f>SUMIFS(BONE!$L:$L,BONE!$H:$H,"*"&amp;PH!$B28&amp;"*",BONE!$G:$G,PH!E$3)</f>
        <v>400</v>
      </c>
      <c r="F28" s="69">
        <f>SUMIFS(BONE!$L:$L,BONE!$H:$H,"*"&amp;PH!$B28&amp;"*",BONE!$G:$G,PH!F$3)</f>
        <v>400</v>
      </c>
      <c r="G28" s="69">
        <f>SUMIFS(BONE!$L:$L,BONE!$H:$H,"*"&amp;PH!$B28&amp;"*",BONE!$G:$G,PH!G$3)</f>
        <v>400</v>
      </c>
      <c r="H28" s="131">
        <f>SUMIFS(BONE!$L:$L,BONE!$H:$H,"*"&amp;PH!$B28&amp;"*",BONE!$G:$G,PH!H$3)</f>
        <v>400</v>
      </c>
    </row>
    <row r="29" spans="1:8" x14ac:dyDescent="0.25">
      <c r="A29" s="114" t="s">
        <v>668</v>
      </c>
      <c r="B29" s="69" t="s">
        <v>96</v>
      </c>
      <c r="C29" s="273">
        <f>SUMIF(BONE!$H:$H,PH!$B29,BONE!$L:$L)</f>
        <v>0</v>
      </c>
      <c r="D29" s="114">
        <f>SUMIFS(BONE!$L:$L,BONE!$H:$H,PH!$B29,BONE!$G:$G,PH!D$3)</f>
        <v>0</v>
      </c>
      <c r="E29" s="69">
        <f>SUMIFS(BONE!$L:$L,BONE!$H:$H,PH!$B29,BONE!$G:$G,PH!E$3)</f>
        <v>0</v>
      </c>
      <c r="F29" s="69">
        <f>SUMIFS(BONE!$L:$L,BONE!$H:$H,PH!$B29,BONE!$G:$G,PH!F$3)</f>
        <v>0</v>
      </c>
      <c r="G29" s="69">
        <f>SUMIFS(BONE!$L:$L,BONE!$H:$H,PH!$B29,BONE!$G:$G,PH!G$3)</f>
        <v>0</v>
      </c>
      <c r="H29" s="131">
        <f>SUMIFS(BONE!$L:$L,BONE!$H:$H,PH!$B29,BONE!$G:$G,PH!H$3)</f>
        <v>0</v>
      </c>
    </row>
    <row r="30" spans="1:8" x14ac:dyDescent="0.25">
      <c r="A30" s="272" t="s">
        <v>292</v>
      </c>
      <c r="B30" s="128" t="s">
        <v>356</v>
      </c>
      <c r="C30" s="274">
        <f>SUMIF(BONE!$H:$H,PH!$B30,BONE!$L:$L)</f>
        <v>152</v>
      </c>
      <c r="D30" s="272">
        <f>SUMIFS(BONE!$L:$L,BONE!$H:$H,PH!$B30,BONE!$G:$G,PH!D$3)</f>
        <v>152</v>
      </c>
      <c r="E30" s="128">
        <f>SUMIFS(BONE!$L:$L,BONE!$H:$H,PH!$B30,BONE!$G:$G,PH!E$3)</f>
        <v>152</v>
      </c>
      <c r="F30" s="128">
        <f>SUMIFS(BONE!$L:$L,BONE!$H:$H,PH!$B30,BONE!$G:$G,PH!F$3)</f>
        <v>152</v>
      </c>
      <c r="G30" s="128">
        <f>SUMIFS(BONE!$L:$L,BONE!$H:$H,PH!$B30,BONE!$G:$G,PH!G$3)</f>
        <v>152</v>
      </c>
      <c r="H30" s="129">
        <f>SUMIFS(BONE!$L:$L,BONE!$H:$H,PH!$B30,BONE!$G:$G,PH!H$3)</f>
        <v>152</v>
      </c>
    </row>
  </sheetData>
  <mergeCells count="3">
    <mergeCell ref="A2:A3"/>
    <mergeCell ref="C2:C3"/>
    <mergeCell ref="B2:B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C9C4"/>
  </sheetPr>
  <dimension ref="A1:AN112"/>
  <sheetViews>
    <sheetView zoomScaleNormal="100" workbookViewId="0">
      <selection activeCell="Q21" sqref="Q21"/>
    </sheetView>
  </sheetViews>
  <sheetFormatPr defaultColWidth="5.7109375" defaultRowHeight="15" x14ac:dyDescent="0.25"/>
  <cols>
    <col min="1" max="2" width="5.7109375" style="290"/>
    <col min="23" max="23" width="5.7109375" style="114"/>
    <col min="24" max="27" width="5.7109375" style="69"/>
    <col min="28" max="28" width="5.7109375" style="131" customWidth="1"/>
    <col min="29" max="29" width="5.7109375" style="114"/>
    <col min="30" max="33" width="5.7109375" style="69"/>
    <col min="34" max="34" width="5.7109375" style="69" customWidth="1"/>
    <col min="35" max="35" width="5.7109375" style="131"/>
    <col min="36" max="36" width="5.7109375" style="114"/>
    <col min="37" max="39" width="5.7109375" style="69"/>
    <col min="40" max="40" width="5.7109375" style="131"/>
    <col min="41" max="41" width="5.7109375" customWidth="1"/>
    <col min="48" max="48" width="5.7109375" customWidth="1"/>
  </cols>
  <sheetData>
    <row r="1" spans="1:40" x14ac:dyDescent="0.25">
      <c r="C1" s="304" t="s">
        <v>675</v>
      </c>
      <c r="D1" s="127"/>
      <c r="E1" s="291" t="s">
        <v>674</v>
      </c>
      <c r="W1" s="292" t="s">
        <v>589</v>
      </c>
      <c r="X1" s="126"/>
      <c r="Y1" s="126"/>
      <c r="Z1" s="126"/>
      <c r="AA1" s="126"/>
      <c r="AB1" s="127"/>
      <c r="AC1" s="293" t="s">
        <v>676</v>
      </c>
      <c r="AD1" s="126"/>
      <c r="AE1" s="126"/>
      <c r="AF1" s="126"/>
      <c r="AG1" s="126"/>
      <c r="AH1" s="126"/>
      <c r="AI1" s="127"/>
      <c r="AJ1" s="294" t="s">
        <v>677</v>
      </c>
      <c r="AK1" s="126"/>
      <c r="AL1" s="126"/>
      <c r="AM1" s="126"/>
      <c r="AN1" s="127"/>
    </row>
    <row r="2" spans="1:40" x14ac:dyDescent="0.25">
      <c r="A2" s="307" t="s">
        <v>294</v>
      </c>
      <c r="B2" s="308" t="s">
        <v>335</v>
      </c>
      <c r="C2" s="305" t="s">
        <v>326</v>
      </c>
      <c r="D2" s="306" t="s">
        <v>299</v>
      </c>
      <c r="E2" s="289" t="s">
        <v>35</v>
      </c>
      <c r="F2" s="289" t="s">
        <v>318</v>
      </c>
      <c r="G2" s="289" t="s">
        <v>46</v>
      </c>
      <c r="H2" s="289" t="s">
        <v>52</v>
      </c>
      <c r="I2" s="289" t="s">
        <v>68</v>
      </c>
      <c r="J2" s="289" t="s">
        <v>66</v>
      </c>
      <c r="K2" s="289" t="s">
        <v>44</v>
      </c>
      <c r="L2" s="289" t="s">
        <v>80</v>
      </c>
      <c r="M2" s="289" t="s">
        <v>90</v>
      </c>
      <c r="N2" s="289" t="s">
        <v>314</v>
      </c>
      <c r="O2" s="289" t="s">
        <v>295</v>
      </c>
      <c r="P2" s="289" t="s">
        <v>296</v>
      </c>
      <c r="Q2" s="289" t="s">
        <v>124</v>
      </c>
      <c r="R2" s="289" t="s">
        <v>297</v>
      </c>
      <c r="S2" s="289" t="s">
        <v>356</v>
      </c>
      <c r="T2" s="289" t="s">
        <v>293</v>
      </c>
      <c r="U2" s="289" t="s">
        <v>293</v>
      </c>
      <c r="V2" s="289" t="s">
        <v>293</v>
      </c>
      <c r="W2" s="295" t="s">
        <v>305</v>
      </c>
      <c r="X2" s="296" t="s">
        <v>9</v>
      </c>
      <c r="Y2" s="296" t="s">
        <v>306</v>
      </c>
      <c r="Z2" s="296" t="s">
        <v>307</v>
      </c>
      <c r="AA2" s="296" t="s">
        <v>308</v>
      </c>
      <c r="AB2" s="297" t="s">
        <v>669</v>
      </c>
      <c r="AC2" s="298" t="s">
        <v>448</v>
      </c>
      <c r="AD2" s="299" t="s">
        <v>449</v>
      </c>
      <c r="AE2" s="299" t="s">
        <v>300</v>
      </c>
      <c r="AF2" s="299" t="s">
        <v>670</v>
      </c>
      <c r="AG2" s="299" t="s">
        <v>301</v>
      </c>
      <c r="AH2" s="299" t="s">
        <v>309</v>
      </c>
      <c r="AI2" s="300" t="s">
        <v>672</v>
      </c>
      <c r="AJ2" s="301" t="s">
        <v>35</v>
      </c>
      <c r="AK2" s="302" t="s">
        <v>314</v>
      </c>
      <c r="AL2" s="302" t="s">
        <v>671</v>
      </c>
      <c r="AM2" s="302" t="s">
        <v>70</v>
      </c>
      <c r="AN2" s="303" t="s">
        <v>673</v>
      </c>
    </row>
    <row r="3" spans="1:40" x14ac:dyDescent="0.25">
      <c r="A3" s="290" t="s">
        <v>755</v>
      </c>
      <c r="B3" s="290">
        <v>0</v>
      </c>
      <c r="C3" s="114">
        <f>SUMIFS(BONE!$L:$L,BONE!$B:$B,CXT!$A3,BONE!$C:$C,$B3)</f>
        <v>10</v>
      </c>
      <c r="D3">
        <f>C3-S3</f>
        <v>0</v>
      </c>
      <c r="E3" s="114">
        <f>SUMIFS(BONE!$L:$L,BONE!$B:$B,CXT!$A3,BONE!$C:$C,$B3,BONE!$H:$H,CXT!E$2)</f>
        <v>0</v>
      </c>
      <c r="F3">
        <f>SUMIFS(BONE!$L:$L,BONE!$B:$B,CXT!$A3,BONE!$C:$C,$B3,BONE!$H:$H,CXT!F$2)</f>
        <v>0</v>
      </c>
      <c r="G3">
        <f>SUMIFS(BONE!$L:$L,BONE!$B:$B,CXT!$A3,BONE!$C:$C,$B3,BONE!$H:$H,CXT!G$2)</f>
        <v>0</v>
      </c>
      <c r="H3">
        <f>SUMIFS(BONE!$L:$L,BONE!$B:$B,CXT!$A3,BONE!$C:$C,$B3,BONE!$H:$H,CXT!H$2)</f>
        <v>0</v>
      </c>
      <c r="I3">
        <f>SUMIFS(BONE!$L:$L,BONE!$B:$B,CXT!$A3,BONE!$C:$C,$B3,BONE!$H:$H,CXT!I$2)</f>
        <v>0</v>
      </c>
      <c r="J3">
        <f>SUMIFS(BONE!$L:$L,BONE!$B:$B,CXT!$A3,BONE!$C:$C,$B3,BONE!$H:$H,CXT!J$2)</f>
        <v>0</v>
      </c>
      <c r="K3">
        <f>SUMIFS(BONE!$L:$L,BONE!$B:$B,CXT!$A3,BONE!$C:$C,$B3,BONE!$H:$H,CXT!K$2)</f>
        <v>0</v>
      </c>
      <c r="L3">
        <f>SUMIFS(BONE!$L:$L,BONE!$B:$B,CXT!$A3,BONE!$C:$C,$B3,BONE!$H:$H,CXT!L$2)</f>
        <v>0</v>
      </c>
      <c r="M3">
        <f>SUMIFS(BONE!$L:$L,BONE!$B:$B,CXT!$A3,BONE!$C:$C,$B3,BONE!$H:$H,CXT!M$2)</f>
        <v>0</v>
      </c>
      <c r="N3">
        <f>SUMIFS(BONE!$L:$L,BONE!$B:$B,CXT!$A3,BONE!$C:$C,$B3,BONE!$H:$H,CXT!N$2)</f>
        <v>0</v>
      </c>
      <c r="O3">
        <f>SUMIFS(BONE!$L:$L,BONE!$B:$B,CXT!$A3,BONE!$C:$C,$B3,BONE!$H:$H,CXT!O$2)</f>
        <v>0</v>
      </c>
      <c r="P3">
        <f>SUMIFS(BONE!$L:$L,BONE!$B:$B,CXT!$A3,BONE!$C:$C,$B3,BONE!$H:$H,CXT!P$2)</f>
        <v>0</v>
      </c>
      <c r="Q3">
        <f>SUMIFS(BONE!$L:$L,BONE!$B:$B,CXT!$A3,BONE!$C:$C,$B3,BONE!$H:$H,CXT!Q$2)</f>
        <v>0</v>
      </c>
      <c r="R3">
        <f>SUMIFS(BONE!$L:$L,BONE!$B:$B,CXT!$A3,BONE!$C:$C,$B3,BONE!$H:$H,CXT!R$2)</f>
        <v>0</v>
      </c>
      <c r="S3">
        <f>SUMIFS(BONE!$L:$L,BONE!$B:$B,CXT!$A3,BONE!$C:$C,$B3,BONE!$H:$H,CXT!S$2)</f>
        <v>10</v>
      </c>
      <c r="T3">
        <f>SUMIFS(BONE!$L:$L,BONE!$B:$B,CXT!$A3,BONE!$C:$C,$B3,BONE!$H:$H,CXT!T$2)</f>
        <v>0</v>
      </c>
      <c r="U3">
        <f>SUMIFS(BONE!$L:$L,BONE!$B:$B,CXT!$A3,BONE!$C:$C,$B3,BONE!$H:$H,CXT!U$2)</f>
        <v>0</v>
      </c>
      <c r="V3">
        <f>SUMIFS(BONE!$L:$L,BONE!$B:$B,CXT!$A3,BONE!$C:$C,$B3,BONE!$H:$H,CXT!V$2)</f>
        <v>0</v>
      </c>
      <c r="W3" s="114">
        <f>SUMIFS(BONE!$L:$L,BONE!$B:$B,CXT!$A3,BONE!$C:$C,$B3,BONE!$X:$X,"*"&amp;CXT!W$2&amp;"*")</f>
        <v>0</v>
      </c>
      <c r="X3" s="69">
        <f>SUMIFS(BONE!$L:$L,BONE!$B:$B,CXT!$A3,BONE!$C:$C,$B3,BONE!$X:$X,"*"&amp;CXT!X$2&amp;"*")</f>
        <v>0</v>
      </c>
      <c r="Y3" s="69">
        <f>SUMIFS(BONE!$L:$L,BONE!$B:$B,CXT!$A3,BONE!$C:$C,$B3,BONE!$X:$X,"*"&amp;CXT!Y$2&amp;"*")</f>
        <v>0</v>
      </c>
      <c r="Z3" s="69">
        <f>SUMIFS(BONE!$L:$L,BONE!$B:$B,CXT!$A3,BONE!$C:$C,$B3,BONE!$X:$X,"*"&amp;CXT!Z$2&amp;"*")</f>
        <v>0</v>
      </c>
      <c r="AA3" s="69">
        <f>SUMIFS(BONE!$L:$L,BONE!$B:$B,CXT!$A3,BONE!$C:$C,$B3,BONE!$X:$X,"&lt;&gt;"&amp;"")</f>
        <v>0</v>
      </c>
      <c r="AB3" s="131">
        <f>AA3/$C3*100</f>
        <v>0</v>
      </c>
      <c r="AC3" s="114">
        <f>SUMIFS(BONE!$L:$L,BONE!$B:$B,CXT!$A3,BONE!$C:$C,$B3,BONE!$Z:$Z,"*"&amp;CXT!AC$2&amp;"*")</f>
        <v>0</v>
      </c>
      <c r="AD3" s="69">
        <f>SUMIFS(BONE!$L:$L,BONE!$B:$B,CXT!$A3,BONE!$C:$C,$B3,BONE!$Z:$Z,"*"&amp;CXT!AD$2&amp;"*")</f>
        <v>0</v>
      </c>
      <c r="AE3" s="69">
        <f>SUMIFS(BONE!$L:$L,BONE!$B:$B,CXT!$A3,BONE!$C:$C,$B3,BONE!$Z:$Z,"*"&amp;CXT!AE$2&amp;"*")</f>
        <v>0</v>
      </c>
      <c r="AF3" s="69">
        <f>SUMIFS(BONE!$L:$L,BONE!$B:$B,CXT!$A3,BONE!$C:$C,$B3,BONE!$Z:$Z,"*"&amp;CXT!AF$2&amp;"*")</f>
        <v>0</v>
      </c>
      <c r="AG3" s="69">
        <f>SUMIFS(BONE!$L:$L,BONE!$B:$B,CXT!$A3,BONE!$C:$C,$B3,BONE!$Z:$Z,"*"&amp;CXT!AG$2&amp;"*")</f>
        <v>0</v>
      </c>
      <c r="AH3" s="69">
        <f>SUMIFS(BONE!$L:$L,BONE!$B:$B,CXT!$A3,BONE!$C:$C,$B3,BONE!$Z:$Z,"&lt;&gt;"&amp;"")</f>
        <v>0</v>
      </c>
      <c r="AI3" s="131">
        <f>AH3/$C3*100</f>
        <v>0</v>
      </c>
      <c r="AJ3" s="114">
        <f>SUMIFS(BONE!$L:$L,BONE!$B:$B,CXT!$A3,BONE!$C:$C,$B3,BONE!$AB:$AB,"*"&amp;CXT!AJ$2&amp;"*")</f>
        <v>0</v>
      </c>
      <c r="AK3" s="69">
        <f>SUMIFS(BONE!$L:$L,BONE!$B:$B,CXT!$A3,BONE!$C:$C,$B3,BONE!$AB:$AB,"*"&amp;CXT!AK$2&amp;"*")</f>
        <v>0</v>
      </c>
      <c r="AL3" s="69">
        <f>SUMIFS(BONE!$L:$L,BONE!$B:$B,CXT!$A3,BONE!$C:$C,$B3,BONE!$AB:$AB,"*"&amp;CXT!AL$2&amp;"*")</f>
        <v>0</v>
      </c>
      <c r="AM3" s="69">
        <f>SUMIFS(BONE!$L:$L,BONE!$B:$B,CXT!$A3,BONE!$C:$C,$B3,BONE!$AB:$AB,"&lt;&gt;"&amp;"")</f>
        <v>0</v>
      </c>
      <c r="AN3" s="131">
        <f>AM3/$C3*100</f>
        <v>0</v>
      </c>
    </row>
    <row r="4" spans="1:40" x14ac:dyDescent="0.25">
      <c r="A4" s="290" t="s">
        <v>682</v>
      </c>
      <c r="B4" s="290">
        <v>0</v>
      </c>
      <c r="C4" s="114">
        <f>SUMIFS(BONE!$L:$L,BONE!$B:$B,CXT!$A4,BONE!$C:$C,$B4)</f>
        <v>159</v>
      </c>
      <c r="D4">
        <f t="shared" ref="D4:D46" si="0">C4-S4</f>
        <v>100</v>
      </c>
      <c r="E4" s="114">
        <f>SUMIFS(BONE!$L:$L,BONE!$B:$B,CXT!$A4,BONE!$C:$C,$B4,BONE!$H:$H,CXT!E$2)</f>
        <v>26</v>
      </c>
      <c r="F4">
        <f>SUMIFS(BONE!$L:$L,BONE!$B:$B,CXT!$A4,BONE!$C:$C,$B4,BONE!$H:$H,CXT!F$2)</f>
        <v>0</v>
      </c>
      <c r="G4">
        <f>SUMIFS(BONE!$L:$L,BONE!$B:$B,CXT!$A4,BONE!$C:$C,$B4,BONE!$H:$H,CXT!G$2)</f>
        <v>0</v>
      </c>
      <c r="H4">
        <f>SUMIFS(BONE!$L:$L,BONE!$B:$B,CXT!$A4,BONE!$C:$C,$B4,BONE!$H:$H,CXT!H$2)</f>
        <v>0</v>
      </c>
      <c r="I4">
        <f>SUMIFS(BONE!$L:$L,BONE!$B:$B,CXT!$A4,BONE!$C:$C,$B4,BONE!$H:$H,CXT!I$2)</f>
        <v>1</v>
      </c>
      <c r="J4">
        <f>SUMIFS(BONE!$L:$L,BONE!$B:$B,CXT!$A4,BONE!$C:$C,$B4,BONE!$H:$H,CXT!J$2)</f>
        <v>2</v>
      </c>
      <c r="K4">
        <f>SUMIFS(BONE!$L:$L,BONE!$B:$B,CXT!$A4,BONE!$C:$C,$B4,BONE!$H:$H,CXT!K$2)</f>
        <v>4</v>
      </c>
      <c r="L4">
        <f>SUMIFS(BONE!$L:$L,BONE!$B:$B,CXT!$A4,BONE!$C:$C,$B4,BONE!$H:$H,CXT!L$2)</f>
        <v>0</v>
      </c>
      <c r="M4">
        <f>SUMIFS(BONE!$L:$L,BONE!$B:$B,CXT!$A4,BONE!$C:$C,$B4,BONE!$H:$H,CXT!M$2)</f>
        <v>0</v>
      </c>
      <c r="N4">
        <f>SUMIFS(BONE!$L:$L,BONE!$B:$B,CXT!$A4,BONE!$C:$C,$B4,BONE!$H:$H,CXT!N$2)</f>
        <v>0</v>
      </c>
      <c r="O4">
        <f>SUMIFS(BONE!$L:$L,BONE!$B:$B,CXT!$A4,BONE!$C:$C,$B4,BONE!$H:$H,CXT!O$2)</f>
        <v>60</v>
      </c>
      <c r="P4">
        <f>SUMIFS(BONE!$L:$L,BONE!$B:$B,CXT!$A4,BONE!$C:$C,$B4,BONE!$H:$H,CXT!P$2)</f>
        <v>5</v>
      </c>
      <c r="Q4">
        <f>SUMIFS(BONE!$L:$L,BONE!$B:$B,CXT!$A4,BONE!$C:$C,$B4,BONE!$H:$H,CXT!Q$2)</f>
        <v>0</v>
      </c>
      <c r="R4">
        <f>SUMIFS(BONE!$L:$L,BONE!$B:$B,CXT!$A4,BONE!$C:$C,$B4,BONE!$H:$H,CXT!R$2)</f>
        <v>2</v>
      </c>
      <c r="S4">
        <f>SUMIFS(BONE!$L:$L,BONE!$B:$B,CXT!$A4,BONE!$C:$C,$B4,BONE!$H:$H,CXT!S$2)</f>
        <v>59</v>
      </c>
      <c r="T4">
        <f>SUMIFS(BONE!$L:$L,BONE!$B:$B,CXT!$A4,BONE!$C:$C,$B4,BONE!$H:$H,CXT!T$2)</f>
        <v>0</v>
      </c>
      <c r="U4">
        <f>SUMIFS(BONE!$L:$L,BONE!$B:$B,CXT!$A4,BONE!$C:$C,$B4,BONE!$H:$H,CXT!U$2)</f>
        <v>0</v>
      </c>
      <c r="V4">
        <f>SUMIFS(BONE!$L:$L,BONE!$B:$B,CXT!$A4,BONE!$C:$C,$B4,BONE!$H:$H,CXT!V$2)</f>
        <v>0</v>
      </c>
      <c r="W4" s="114">
        <f>SUMIFS(BONE!$L:$L,BONE!$B:$B,CXT!$A4,BONE!$C:$C,$B4,BONE!$X:$X,"*"&amp;CXT!W$2&amp;"*")</f>
        <v>0</v>
      </c>
      <c r="X4" s="69">
        <f>SUMIFS(BONE!$L:$L,BONE!$B:$B,CXT!$A4,BONE!$C:$C,$B4,BONE!$X:$X,"*"&amp;CXT!X$2&amp;"*")</f>
        <v>11</v>
      </c>
      <c r="Y4" s="69">
        <f>SUMIFS(BONE!$L:$L,BONE!$B:$B,CXT!$A4,BONE!$C:$C,$B4,BONE!$X:$X,"*"&amp;CXT!Y$2&amp;"*")</f>
        <v>4</v>
      </c>
      <c r="Z4" s="69">
        <f>SUMIFS(BONE!$L:$L,BONE!$B:$B,CXT!$A4,BONE!$C:$C,$B4,BONE!$X:$X,"*"&amp;CXT!Z$2&amp;"*")</f>
        <v>2</v>
      </c>
      <c r="AA4" s="69">
        <f>SUMIFS(BONE!$L:$L,BONE!$B:$B,CXT!$A4,BONE!$C:$C,$B4,BONE!$X:$X,"&lt;&gt;"&amp;"")</f>
        <v>20</v>
      </c>
      <c r="AB4" s="131">
        <f t="shared" ref="AB4:AB46" si="1">AA4/$C4*100</f>
        <v>12.578616352201259</v>
      </c>
      <c r="AC4" s="114">
        <f>SUMIFS(BONE!$L:$L,BONE!$B:$B,CXT!$A4,BONE!$C:$C,$B4,BONE!$Z:$Z,"*"&amp;CXT!AC$2&amp;"*")</f>
        <v>0</v>
      </c>
      <c r="AD4" s="69">
        <f>SUMIFS(BONE!$L:$L,BONE!$B:$B,CXT!$A4,BONE!$C:$C,$B4,BONE!$Z:$Z,"*"&amp;CXT!AD$2&amp;"*")</f>
        <v>0</v>
      </c>
      <c r="AE4" s="69">
        <f>SUMIFS(BONE!$L:$L,BONE!$B:$B,CXT!$A4,BONE!$C:$C,$B4,BONE!$Z:$Z,"*"&amp;CXT!AE$2&amp;"*")</f>
        <v>0</v>
      </c>
      <c r="AF4" s="69">
        <f>SUMIFS(BONE!$L:$L,BONE!$B:$B,CXT!$A4,BONE!$C:$C,$B4,BONE!$Z:$Z,"*"&amp;CXT!AF$2&amp;"*")</f>
        <v>0</v>
      </c>
      <c r="AG4" s="69">
        <f>SUMIFS(BONE!$L:$L,BONE!$B:$B,CXT!$A4,BONE!$C:$C,$B4,BONE!$Z:$Z,"*"&amp;CXT!AG$2&amp;"*")</f>
        <v>0</v>
      </c>
      <c r="AH4" s="69">
        <f>SUMIFS(BONE!$L:$L,BONE!$B:$B,CXT!$A4,BONE!$C:$C,$B4,BONE!$Z:$Z,"&lt;&gt;"&amp;"")</f>
        <v>0</v>
      </c>
      <c r="AI4" s="131">
        <f t="shared" ref="AI4:AI46" si="2">AH4/$C4*100</f>
        <v>0</v>
      </c>
      <c r="AJ4" s="114">
        <f>SUMIFS(BONE!$L:$L,BONE!$B:$B,CXT!$A4,BONE!$C:$C,$B4,BONE!$AB:$AB,"*"&amp;CXT!AJ$2&amp;"*")</f>
        <v>6</v>
      </c>
      <c r="AK4" s="69">
        <f>SUMIFS(BONE!$L:$L,BONE!$B:$B,CXT!$A4,BONE!$C:$C,$B4,BONE!$AB:$AB,"*"&amp;CXT!AK$2&amp;"*")</f>
        <v>0</v>
      </c>
      <c r="AL4" s="69">
        <f>SUMIFS(BONE!$L:$L,BONE!$B:$B,CXT!$A4,BONE!$C:$C,$B4,BONE!$AB:$AB,"*"&amp;CXT!AL$2&amp;"*")</f>
        <v>0</v>
      </c>
      <c r="AM4" s="69">
        <f>SUMIFS(BONE!$L:$L,BONE!$B:$B,CXT!$A4,BONE!$C:$C,$B4,BONE!$AB:$AB,"&lt;&gt;"&amp;"")</f>
        <v>6</v>
      </c>
      <c r="AN4" s="131">
        <f t="shared" ref="AN4:AN46" si="3">AM4/$C4*100</f>
        <v>3.7735849056603774</v>
      </c>
    </row>
    <row r="5" spans="1:40" x14ac:dyDescent="0.25">
      <c r="A5" s="290" t="s">
        <v>710</v>
      </c>
      <c r="B5" s="290">
        <v>0</v>
      </c>
      <c r="C5" s="114">
        <f>SUMIFS(BONE!$L:$L,BONE!$B:$B,CXT!$A5,BONE!$C:$C,$B5)</f>
        <v>14</v>
      </c>
      <c r="D5">
        <f t="shared" si="0"/>
        <v>14</v>
      </c>
      <c r="E5" s="114">
        <f>SUMIFS(BONE!$L:$L,BONE!$B:$B,CXT!$A5,BONE!$C:$C,$B5,BONE!$H:$H,CXT!E$2)</f>
        <v>2</v>
      </c>
      <c r="F5">
        <f>SUMIFS(BONE!$L:$L,BONE!$B:$B,CXT!$A5,BONE!$C:$C,$B5,BONE!$H:$H,CXT!F$2)</f>
        <v>1</v>
      </c>
      <c r="G5">
        <f>SUMIFS(BONE!$L:$L,BONE!$B:$B,CXT!$A5,BONE!$C:$C,$B5,BONE!$H:$H,CXT!G$2)</f>
        <v>0</v>
      </c>
      <c r="H5">
        <f>SUMIFS(BONE!$L:$L,BONE!$B:$B,CXT!$A5,BONE!$C:$C,$B5,BONE!$H:$H,CXT!H$2)</f>
        <v>0</v>
      </c>
      <c r="I5">
        <f>SUMIFS(BONE!$L:$L,BONE!$B:$B,CXT!$A5,BONE!$C:$C,$B5,BONE!$H:$H,CXT!I$2)</f>
        <v>0</v>
      </c>
      <c r="J5">
        <f>SUMIFS(BONE!$L:$L,BONE!$B:$B,CXT!$A5,BONE!$C:$C,$B5,BONE!$H:$H,CXT!J$2)</f>
        <v>0</v>
      </c>
      <c r="K5">
        <f>SUMIFS(BONE!$L:$L,BONE!$B:$B,CXT!$A5,BONE!$C:$C,$B5,BONE!$H:$H,CXT!K$2)</f>
        <v>1</v>
      </c>
      <c r="L5">
        <f>SUMIFS(BONE!$L:$L,BONE!$B:$B,CXT!$A5,BONE!$C:$C,$B5,BONE!$H:$H,CXT!L$2)</f>
        <v>0</v>
      </c>
      <c r="M5">
        <f>SUMIFS(BONE!$L:$L,BONE!$B:$B,CXT!$A5,BONE!$C:$C,$B5,BONE!$H:$H,CXT!M$2)</f>
        <v>0</v>
      </c>
      <c r="N5">
        <f>SUMIFS(BONE!$L:$L,BONE!$B:$B,CXT!$A5,BONE!$C:$C,$B5,BONE!$H:$H,CXT!N$2)</f>
        <v>0</v>
      </c>
      <c r="O5">
        <f>SUMIFS(BONE!$L:$L,BONE!$B:$B,CXT!$A5,BONE!$C:$C,$B5,BONE!$H:$H,CXT!O$2)</f>
        <v>9</v>
      </c>
      <c r="P5">
        <f>SUMIFS(BONE!$L:$L,BONE!$B:$B,CXT!$A5,BONE!$C:$C,$B5,BONE!$H:$H,CXT!P$2)</f>
        <v>1</v>
      </c>
      <c r="Q5">
        <f>SUMIFS(BONE!$L:$L,BONE!$B:$B,CXT!$A5,BONE!$C:$C,$B5,BONE!$H:$H,CXT!Q$2)</f>
        <v>0</v>
      </c>
      <c r="R5">
        <f>SUMIFS(BONE!$L:$L,BONE!$B:$B,CXT!$A5,BONE!$C:$C,$B5,BONE!$H:$H,CXT!R$2)</f>
        <v>0</v>
      </c>
      <c r="S5">
        <f>SUMIFS(BONE!$L:$L,BONE!$B:$B,CXT!$A5,BONE!$C:$C,$B5,BONE!$H:$H,CXT!S$2)</f>
        <v>0</v>
      </c>
      <c r="T5">
        <f>SUMIFS(BONE!$L:$L,BONE!$B:$B,CXT!$A5,BONE!$C:$C,$B5,BONE!$H:$H,CXT!T$2)</f>
        <v>0</v>
      </c>
      <c r="U5">
        <f>SUMIFS(BONE!$L:$L,BONE!$B:$B,CXT!$A5,BONE!$C:$C,$B5,BONE!$H:$H,CXT!U$2)</f>
        <v>0</v>
      </c>
      <c r="V5">
        <f>SUMIFS(BONE!$L:$L,BONE!$B:$B,CXT!$A5,BONE!$C:$C,$B5,BONE!$H:$H,CXT!V$2)</f>
        <v>0</v>
      </c>
      <c r="W5" s="114">
        <f>SUMIFS(BONE!$L:$L,BONE!$B:$B,CXT!$A5,BONE!$C:$C,$B5,BONE!$X:$X,"*"&amp;CXT!W$2&amp;"*")</f>
        <v>0</v>
      </c>
      <c r="X5" s="69">
        <f>SUMIFS(BONE!$L:$L,BONE!$B:$B,CXT!$A5,BONE!$C:$C,$B5,BONE!$X:$X,"*"&amp;CXT!X$2&amp;"*")</f>
        <v>0</v>
      </c>
      <c r="Y5" s="69">
        <f>SUMIFS(BONE!$L:$L,BONE!$B:$B,CXT!$A5,BONE!$C:$C,$B5,BONE!$X:$X,"*"&amp;CXT!Y$2&amp;"*")</f>
        <v>0</v>
      </c>
      <c r="Z5" s="69">
        <f>SUMIFS(BONE!$L:$L,BONE!$B:$B,CXT!$A5,BONE!$C:$C,$B5,BONE!$X:$X,"*"&amp;CXT!Z$2&amp;"*")</f>
        <v>0</v>
      </c>
      <c r="AA5" s="69">
        <f>SUMIFS(BONE!$L:$L,BONE!$B:$B,CXT!$A5,BONE!$C:$C,$B5,BONE!$X:$X,"&lt;&gt;"&amp;"")</f>
        <v>0</v>
      </c>
      <c r="AB5" s="131">
        <f t="shared" si="1"/>
        <v>0</v>
      </c>
      <c r="AC5" s="114">
        <f>SUMIFS(BONE!$L:$L,BONE!$B:$B,CXT!$A5,BONE!$C:$C,$B5,BONE!$Z:$Z,"*"&amp;CXT!AC$2&amp;"*")</f>
        <v>0</v>
      </c>
      <c r="AD5" s="69">
        <f>SUMIFS(BONE!$L:$L,BONE!$B:$B,CXT!$A5,BONE!$C:$C,$B5,BONE!$Z:$Z,"*"&amp;CXT!AD$2&amp;"*")</f>
        <v>0</v>
      </c>
      <c r="AE5" s="69">
        <f>SUMIFS(BONE!$L:$L,BONE!$B:$B,CXT!$A5,BONE!$C:$C,$B5,BONE!$Z:$Z,"*"&amp;CXT!AE$2&amp;"*")</f>
        <v>0</v>
      </c>
      <c r="AF5" s="69">
        <f>SUMIFS(BONE!$L:$L,BONE!$B:$B,CXT!$A5,BONE!$C:$C,$B5,BONE!$Z:$Z,"*"&amp;CXT!AF$2&amp;"*")</f>
        <v>0</v>
      </c>
      <c r="AG5" s="69">
        <f>SUMIFS(BONE!$L:$L,BONE!$B:$B,CXT!$A5,BONE!$C:$C,$B5,BONE!$Z:$Z,"*"&amp;CXT!AG$2&amp;"*")</f>
        <v>0</v>
      </c>
      <c r="AH5" s="69">
        <f>SUMIFS(BONE!$L:$L,BONE!$B:$B,CXT!$A5,BONE!$C:$C,$B5,BONE!$Z:$Z,"&lt;&gt;"&amp;"")</f>
        <v>0</v>
      </c>
      <c r="AI5" s="131">
        <f t="shared" si="2"/>
        <v>0</v>
      </c>
      <c r="AJ5" s="114">
        <f>SUMIFS(BONE!$L:$L,BONE!$B:$B,CXT!$A5,BONE!$C:$C,$B5,BONE!$AB:$AB,"*"&amp;CXT!AJ$2&amp;"*")</f>
        <v>0</v>
      </c>
      <c r="AK5" s="69">
        <f>SUMIFS(BONE!$L:$L,BONE!$B:$B,CXT!$A5,BONE!$C:$C,$B5,BONE!$AB:$AB,"*"&amp;CXT!AK$2&amp;"*")</f>
        <v>0</v>
      </c>
      <c r="AL5" s="69">
        <f>SUMIFS(BONE!$L:$L,BONE!$B:$B,CXT!$A5,BONE!$C:$C,$B5,BONE!$AB:$AB,"*"&amp;CXT!AL$2&amp;"*")</f>
        <v>0</v>
      </c>
      <c r="AM5" s="69">
        <f>SUMIFS(BONE!$L:$L,BONE!$B:$B,CXT!$A5,BONE!$C:$C,$B5,BONE!$AB:$AB,"&lt;&gt;"&amp;"")</f>
        <v>0</v>
      </c>
      <c r="AN5" s="131">
        <f t="shared" si="3"/>
        <v>0</v>
      </c>
    </row>
    <row r="6" spans="1:40" x14ac:dyDescent="0.25">
      <c r="A6" s="290" t="s">
        <v>731</v>
      </c>
      <c r="B6" s="290">
        <v>0</v>
      </c>
      <c r="C6" s="114">
        <f>SUMIFS(BONE!$L:$L,BONE!$B:$B,CXT!$A6,BONE!$C:$C,$B6)</f>
        <v>17</v>
      </c>
      <c r="D6">
        <f t="shared" si="0"/>
        <v>2</v>
      </c>
      <c r="E6" s="114">
        <f>SUMIFS(BONE!$L:$L,BONE!$B:$B,CXT!$A6,BONE!$C:$C,$B6,BONE!$H:$H,CXT!E$2)</f>
        <v>0</v>
      </c>
      <c r="F6">
        <f>SUMIFS(BONE!$L:$L,BONE!$B:$B,CXT!$A6,BONE!$C:$C,$B6,BONE!$H:$H,CXT!F$2)</f>
        <v>0</v>
      </c>
      <c r="G6">
        <f>SUMIFS(BONE!$L:$L,BONE!$B:$B,CXT!$A6,BONE!$C:$C,$B6,BONE!$H:$H,CXT!G$2)</f>
        <v>0</v>
      </c>
      <c r="H6">
        <f>SUMIFS(BONE!$L:$L,BONE!$B:$B,CXT!$A6,BONE!$C:$C,$B6,BONE!$H:$H,CXT!H$2)</f>
        <v>0</v>
      </c>
      <c r="I6">
        <f>SUMIFS(BONE!$L:$L,BONE!$B:$B,CXT!$A6,BONE!$C:$C,$B6,BONE!$H:$H,CXT!I$2)</f>
        <v>0</v>
      </c>
      <c r="J6">
        <f>SUMIFS(BONE!$L:$L,BONE!$B:$B,CXT!$A6,BONE!$C:$C,$B6,BONE!$H:$H,CXT!J$2)</f>
        <v>0</v>
      </c>
      <c r="K6">
        <f>SUMIFS(BONE!$L:$L,BONE!$B:$B,CXT!$A6,BONE!$C:$C,$B6,BONE!$H:$H,CXT!K$2)</f>
        <v>0</v>
      </c>
      <c r="L6">
        <f>SUMIFS(BONE!$L:$L,BONE!$B:$B,CXT!$A6,BONE!$C:$C,$B6,BONE!$H:$H,CXT!L$2)</f>
        <v>0</v>
      </c>
      <c r="M6">
        <f>SUMIFS(BONE!$L:$L,BONE!$B:$B,CXT!$A6,BONE!$C:$C,$B6,BONE!$H:$H,CXT!M$2)</f>
        <v>0</v>
      </c>
      <c r="N6">
        <f>SUMIFS(BONE!$L:$L,BONE!$B:$B,CXT!$A6,BONE!$C:$C,$B6,BONE!$H:$H,CXT!N$2)</f>
        <v>0</v>
      </c>
      <c r="O6">
        <f>SUMIFS(BONE!$L:$L,BONE!$B:$B,CXT!$A6,BONE!$C:$C,$B6,BONE!$H:$H,CXT!O$2)</f>
        <v>2</v>
      </c>
      <c r="P6">
        <f>SUMIFS(BONE!$L:$L,BONE!$B:$B,CXT!$A6,BONE!$C:$C,$B6,BONE!$H:$H,CXT!P$2)</f>
        <v>0</v>
      </c>
      <c r="Q6">
        <f>SUMIFS(BONE!$L:$L,BONE!$B:$B,CXT!$A6,BONE!$C:$C,$B6,BONE!$H:$H,CXT!Q$2)</f>
        <v>0</v>
      </c>
      <c r="R6">
        <f>SUMIFS(BONE!$L:$L,BONE!$B:$B,CXT!$A6,BONE!$C:$C,$B6,BONE!$H:$H,CXT!R$2)</f>
        <v>0</v>
      </c>
      <c r="S6">
        <f>SUMIFS(BONE!$L:$L,BONE!$B:$B,CXT!$A6,BONE!$C:$C,$B6,BONE!$H:$H,CXT!S$2)</f>
        <v>15</v>
      </c>
      <c r="T6">
        <f>SUMIFS(BONE!$L:$L,BONE!$B:$B,CXT!$A6,BONE!$C:$C,$B6,BONE!$H:$H,CXT!T$2)</f>
        <v>0</v>
      </c>
      <c r="U6">
        <f>SUMIFS(BONE!$L:$L,BONE!$B:$B,CXT!$A6,BONE!$C:$C,$B6,BONE!$H:$H,CXT!U$2)</f>
        <v>0</v>
      </c>
      <c r="V6">
        <f>SUMIFS(BONE!$L:$L,BONE!$B:$B,CXT!$A6,BONE!$C:$C,$B6,BONE!$H:$H,CXT!V$2)</f>
        <v>0</v>
      </c>
      <c r="W6" s="114">
        <f>SUMIFS(BONE!$L:$L,BONE!$B:$B,CXT!$A6,BONE!$C:$C,$B6,BONE!$X:$X,"*"&amp;CXT!W$2&amp;"*")</f>
        <v>0</v>
      </c>
      <c r="X6" s="69">
        <f>SUMIFS(BONE!$L:$L,BONE!$B:$B,CXT!$A6,BONE!$C:$C,$B6,BONE!$X:$X,"*"&amp;CXT!X$2&amp;"*")</f>
        <v>0</v>
      </c>
      <c r="Y6" s="69">
        <f>SUMIFS(BONE!$L:$L,BONE!$B:$B,CXT!$A6,BONE!$C:$C,$B6,BONE!$X:$X,"*"&amp;CXT!Y$2&amp;"*")</f>
        <v>0</v>
      </c>
      <c r="Z6" s="69">
        <f>SUMIFS(BONE!$L:$L,BONE!$B:$B,CXT!$A6,BONE!$C:$C,$B6,BONE!$X:$X,"*"&amp;CXT!Z$2&amp;"*")</f>
        <v>0</v>
      </c>
      <c r="AA6" s="69">
        <f>SUMIFS(BONE!$L:$L,BONE!$B:$B,CXT!$A6,BONE!$C:$C,$B6,BONE!$X:$X,"&lt;&gt;"&amp;"")</f>
        <v>0</v>
      </c>
      <c r="AB6" s="131">
        <f t="shared" si="1"/>
        <v>0</v>
      </c>
      <c r="AC6" s="114">
        <f>SUMIFS(BONE!$L:$L,BONE!$B:$B,CXT!$A6,BONE!$C:$C,$B6,BONE!$Z:$Z,"*"&amp;CXT!AC$2&amp;"*")</f>
        <v>0</v>
      </c>
      <c r="AD6" s="69">
        <f>SUMIFS(BONE!$L:$L,BONE!$B:$B,CXT!$A6,BONE!$C:$C,$B6,BONE!$Z:$Z,"*"&amp;CXT!AD$2&amp;"*")</f>
        <v>0</v>
      </c>
      <c r="AE6" s="69">
        <f>SUMIFS(BONE!$L:$L,BONE!$B:$B,CXT!$A6,BONE!$C:$C,$B6,BONE!$Z:$Z,"*"&amp;CXT!AE$2&amp;"*")</f>
        <v>0</v>
      </c>
      <c r="AF6" s="69">
        <f>SUMIFS(BONE!$L:$L,BONE!$B:$B,CXT!$A6,BONE!$C:$C,$B6,BONE!$Z:$Z,"*"&amp;CXT!AF$2&amp;"*")</f>
        <v>0</v>
      </c>
      <c r="AG6" s="69">
        <f>SUMIFS(BONE!$L:$L,BONE!$B:$B,CXT!$A6,BONE!$C:$C,$B6,BONE!$Z:$Z,"*"&amp;CXT!AG$2&amp;"*")</f>
        <v>0</v>
      </c>
      <c r="AH6" s="69">
        <f>SUMIFS(BONE!$L:$L,BONE!$B:$B,CXT!$A6,BONE!$C:$C,$B6,BONE!$Z:$Z,"&lt;&gt;"&amp;"")</f>
        <v>0</v>
      </c>
      <c r="AI6" s="131">
        <f t="shared" si="2"/>
        <v>0</v>
      </c>
      <c r="AJ6" s="114">
        <f>SUMIFS(BONE!$L:$L,BONE!$B:$B,CXT!$A6,BONE!$C:$C,$B6,BONE!$AB:$AB,"*"&amp;CXT!AJ$2&amp;"*")</f>
        <v>0</v>
      </c>
      <c r="AK6" s="69">
        <f>SUMIFS(BONE!$L:$L,BONE!$B:$B,CXT!$A6,BONE!$C:$C,$B6,BONE!$AB:$AB,"*"&amp;CXT!AK$2&amp;"*")</f>
        <v>0</v>
      </c>
      <c r="AL6" s="69">
        <f>SUMIFS(BONE!$L:$L,BONE!$B:$B,CXT!$A6,BONE!$C:$C,$B6,BONE!$AB:$AB,"*"&amp;CXT!AL$2&amp;"*")</f>
        <v>0</v>
      </c>
      <c r="AM6" s="69">
        <f>SUMIFS(BONE!$L:$L,BONE!$B:$B,CXT!$A6,BONE!$C:$C,$B6,BONE!$AB:$AB,"&lt;&gt;"&amp;"")</f>
        <v>0</v>
      </c>
      <c r="AN6" s="131">
        <f t="shared" si="3"/>
        <v>0</v>
      </c>
    </row>
    <row r="7" spans="1:40" x14ac:dyDescent="0.25">
      <c r="A7" s="290" t="s">
        <v>754</v>
      </c>
      <c r="B7" s="290">
        <v>0</v>
      </c>
      <c r="C7" s="114">
        <f>SUMIFS(BONE!$L:$L,BONE!$B:$B,CXT!$A7,BONE!$C:$C,$B7)</f>
        <v>13</v>
      </c>
      <c r="D7">
        <f t="shared" si="0"/>
        <v>3</v>
      </c>
      <c r="E7" s="114">
        <f>SUMIFS(BONE!$L:$L,BONE!$B:$B,CXT!$A7,BONE!$C:$C,$B7,BONE!$H:$H,CXT!E$2)</f>
        <v>0</v>
      </c>
      <c r="F7">
        <f>SUMIFS(BONE!$L:$L,BONE!$B:$B,CXT!$A7,BONE!$C:$C,$B7,BONE!$H:$H,CXT!F$2)</f>
        <v>0</v>
      </c>
      <c r="G7">
        <f>SUMIFS(BONE!$L:$L,BONE!$B:$B,CXT!$A7,BONE!$C:$C,$B7,BONE!$H:$H,CXT!G$2)</f>
        <v>0</v>
      </c>
      <c r="H7">
        <f>SUMIFS(BONE!$L:$L,BONE!$B:$B,CXT!$A7,BONE!$C:$C,$B7,BONE!$H:$H,CXT!H$2)</f>
        <v>0</v>
      </c>
      <c r="I7">
        <f>SUMIFS(BONE!$L:$L,BONE!$B:$B,CXT!$A7,BONE!$C:$C,$B7,BONE!$H:$H,CXT!I$2)</f>
        <v>0</v>
      </c>
      <c r="J7">
        <f>SUMIFS(BONE!$L:$L,BONE!$B:$B,CXT!$A7,BONE!$C:$C,$B7,BONE!$H:$H,CXT!J$2)</f>
        <v>0</v>
      </c>
      <c r="K7">
        <f>SUMIFS(BONE!$L:$L,BONE!$B:$B,CXT!$A7,BONE!$C:$C,$B7,BONE!$H:$H,CXT!K$2)</f>
        <v>0</v>
      </c>
      <c r="L7">
        <f>SUMIFS(BONE!$L:$L,BONE!$B:$B,CXT!$A7,BONE!$C:$C,$B7,BONE!$H:$H,CXT!L$2)</f>
        <v>0</v>
      </c>
      <c r="M7">
        <f>SUMIFS(BONE!$L:$L,BONE!$B:$B,CXT!$A7,BONE!$C:$C,$B7,BONE!$H:$H,CXT!M$2)</f>
        <v>0</v>
      </c>
      <c r="N7">
        <f>SUMIFS(BONE!$L:$L,BONE!$B:$B,CXT!$A7,BONE!$C:$C,$B7,BONE!$H:$H,CXT!N$2)</f>
        <v>0</v>
      </c>
      <c r="O7">
        <f>SUMIFS(BONE!$L:$L,BONE!$B:$B,CXT!$A7,BONE!$C:$C,$B7,BONE!$H:$H,CXT!O$2)</f>
        <v>3</v>
      </c>
      <c r="P7">
        <f>SUMIFS(BONE!$L:$L,BONE!$B:$B,CXT!$A7,BONE!$C:$C,$B7,BONE!$H:$H,CXT!P$2)</f>
        <v>0</v>
      </c>
      <c r="Q7">
        <f>SUMIFS(BONE!$L:$L,BONE!$B:$B,CXT!$A7,BONE!$C:$C,$B7,BONE!$H:$H,CXT!Q$2)</f>
        <v>0</v>
      </c>
      <c r="R7">
        <f>SUMIFS(BONE!$L:$L,BONE!$B:$B,CXT!$A7,BONE!$C:$C,$B7,BONE!$H:$H,CXT!R$2)</f>
        <v>0</v>
      </c>
      <c r="S7">
        <f>SUMIFS(BONE!$L:$L,BONE!$B:$B,CXT!$A7,BONE!$C:$C,$B7,BONE!$H:$H,CXT!S$2)</f>
        <v>10</v>
      </c>
      <c r="T7">
        <f>SUMIFS(BONE!$L:$L,BONE!$B:$B,CXT!$A7,BONE!$C:$C,$B7,BONE!$H:$H,CXT!T$2)</f>
        <v>0</v>
      </c>
      <c r="U7">
        <f>SUMIFS(BONE!$L:$L,BONE!$B:$B,CXT!$A7,BONE!$C:$C,$B7,BONE!$H:$H,CXT!U$2)</f>
        <v>0</v>
      </c>
      <c r="V7">
        <f>SUMIFS(BONE!$L:$L,BONE!$B:$B,CXT!$A7,BONE!$C:$C,$B7,BONE!$H:$H,CXT!V$2)</f>
        <v>0</v>
      </c>
      <c r="W7" s="114">
        <f>SUMIFS(BONE!$L:$L,BONE!$B:$B,CXT!$A7,BONE!$C:$C,$B7,BONE!$X:$X,"*"&amp;CXT!W$2&amp;"*")</f>
        <v>0</v>
      </c>
      <c r="X7" s="69">
        <f>SUMIFS(BONE!$L:$L,BONE!$B:$B,CXT!$A7,BONE!$C:$C,$B7,BONE!$X:$X,"*"&amp;CXT!X$2&amp;"*")</f>
        <v>0</v>
      </c>
      <c r="Y7" s="69">
        <f>SUMIFS(BONE!$L:$L,BONE!$B:$B,CXT!$A7,BONE!$C:$C,$B7,BONE!$X:$X,"*"&amp;CXT!Y$2&amp;"*")</f>
        <v>0</v>
      </c>
      <c r="Z7" s="69">
        <f>SUMIFS(BONE!$L:$L,BONE!$B:$B,CXT!$A7,BONE!$C:$C,$B7,BONE!$X:$X,"*"&amp;CXT!Z$2&amp;"*")</f>
        <v>0</v>
      </c>
      <c r="AA7" s="69">
        <f>SUMIFS(BONE!$L:$L,BONE!$B:$B,CXT!$A7,BONE!$C:$C,$B7,BONE!$X:$X,"&lt;&gt;"&amp;"")</f>
        <v>0</v>
      </c>
      <c r="AB7" s="131">
        <f t="shared" si="1"/>
        <v>0</v>
      </c>
      <c r="AC7" s="114">
        <f>SUMIFS(BONE!$L:$L,BONE!$B:$B,CXT!$A7,BONE!$C:$C,$B7,BONE!$Z:$Z,"*"&amp;CXT!AC$2&amp;"*")</f>
        <v>0</v>
      </c>
      <c r="AD7" s="69">
        <f>SUMIFS(BONE!$L:$L,BONE!$B:$B,CXT!$A7,BONE!$C:$C,$B7,BONE!$Z:$Z,"*"&amp;CXT!AD$2&amp;"*")</f>
        <v>0</v>
      </c>
      <c r="AE7" s="69">
        <f>SUMIFS(BONE!$L:$L,BONE!$B:$B,CXT!$A7,BONE!$C:$C,$B7,BONE!$Z:$Z,"*"&amp;CXT!AE$2&amp;"*")</f>
        <v>0</v>
      </c>
      <c r="AF7" s="69">
        <f>SUMIFS(BONE!$L:$L,BONE!$B:$B,CXT!$A7,BONE!$C:$C,$B7,BONE!$Z:$Z,"*"&amp;CXT!AF$2&amp;"*")</f>
        <v>0</v>
      </c>
      <c r="AG7" s="69">
        <f>SUMIFS(BONE!$L:$L,BONE!$B:$B,CXT!$A7,BONE!$C:$C,$B7,BONE!$Z:$Z,"*"&amp;CXT!AG$2&amp;"*")</f>
        <v>0</v>
      </c>
      <c r="AH7" s="69">
        <f>SUMIFS(BONE!$L:$L,BONE!$B:$B,CXT!$A7,BONE!$C:$C,$B7,BONE!$Z:$Z,"&lt;&gt;"&amp;"")</f>
        <v>0</v>
      </c>
      <c r="AI7" s="131">
        <f t="shared" si="2"/>
        <v>0</v>
      </c>
      <c r="AJ7" s="114">
        <f>SUMIFS(BONE!$L:$L,BONE!$B:$B,CXT!$A7,BONE!$C:$C,$B7,BONE!$AB:$AB,"*"&amp;CXT!AJ$2&amp;"*")</f>
        <v>0</v>
      </c>
      <c r="AK7" s="69">
        <f>SUMIFS(BONE!$L:$L,BONE!$B:$B,CXT!$A7,BONE!$C:$C,$B7,BONE!$AB:$AB,"*"&amp;CXT!AK$2&amp;"*")</f>
        <v>0</v>
      </c>
      <c r="AL7" s="69">
        <f>SUMIFS(BONE!$L:$L,BONE!$B:$B,CXT!$A7,BONE!$C:$C,$B7,BONE!$AB:$AB,"*"&amp;CXT!AL$2&amp;"*")</f>
        <v>0</v>
      </c>
      <c r="AM7" s="69">
        <f>SUMIFS(BONE!$L:$L,BONE!$B:$B,CXT!$A7,BONE!$C:$C,$B7,BONE!$AB:$AB,"&lt;&gt;"&amp;"")</f>
        <v>0</v>
      </c>
      <c r="AN7" s="131">
        <f t="shared" si="3"/>
        <v>0</v>
      </c>
    </row>
    <row r="8" spans="1:40" x14ac:dyDescent="0.25">
      <c r="A8" s="290" t="s">
        <v>752</v>
      </c>
      <c r="B8" s="290">
        <v>0</v>
      </c>
      <c r="C8" s="114">
        <f>SUMIFS(BONE!$L:$L,BONE!$B:$B,CXT!$A8,BONE!$C:$C,$B8)</f>
        <v>42</v>
      </c>
      <c r="D8">
        <f t="shared" si="0"/>
        <v>4</v>
      </c>
      <c r="E8" s="114">
        <f>SUMIFS(BONE!$L:$L,BONE!$B:$B,CXT!$A8,BONE!$C:$C,$B8,BONE!$H:$H,CXT!E$2)</f>
        <v>3</v>
      </c>
      <c r="F8">
        <f>SUMIFS(BONE!$L:$L,BONE!$B:$B,CXT!$A8,BONE!$C:$C,$B8,BONE!$H:$H,CXT!F$2)</f>
        <v>0</v>
      </c>
      <c r="G8">
        <f>SUMIFS(BONE!$L:$L,BONE!$B:$B,CXT!$A8,BONE!$C:$C,$B8,BONE!$H:$H,CXT!G$2)</f>
        <v>0</v>
      </c>
      <c r="H8">
        <f>SUMIFS(BONE!$L:$L,BONE!$B:$B,CXT!$A8,BONE!$C:$C,$B8,BONE!$H:$H,CXT!H$2)</f>
        <v>0</v>
      </c>
      <c r="I8">
        <f>SUMIFS(BONE!$L:$L,BONE!$B:$B,CXT!$A8,BONE!$C:$C,$B8,BONE!$H:$H,CXT!I$2)</f>
        <v>0</v>
      </c>
      <c r="J8">
        <f>SUMIFS(BONE!$L:$L,BONE!$B:$B,CXT!$A8,BONE!$C:$C,$B8,BONE!$H:$H,CXT!J$2)</f>
        <v>0</v>
      </c>
      <c r="K8">
        <f>SUMIFS(BONE!$L:$L,BONE!$B:$B,CXT!$A8,BONE!$C:$C,$B8,BONE!$H:$H,CXT!K$2)</f>
        <v>0</v>
      </c>
      <c r="L8">
        <f>SUMIFS(BONE!$L:$L,BONE!$B:$B,CXT!$A8,BONE!$C:$C,$B8,BONE!$H:$H,CXT!L$2)</f>
        <v>0</v>
      </c>
      <c r="M8">
        <f>SUMIFS(BONE!$L:$L,BONE!$B:$B,CXT!$A8,BONE!$C:$C,$B8,BONE!$H:$H,CXT!M$2)</f>
        <v>0</v>
      </c>
      <c r="N8">
        <f>SUMIFS(BONE!$L:$L,BONE!$B:$B,CXT!$A8,BONE!$C:$C,$B8,BONE!$H:$H,CXT!N$2)</f>
        <v>0</v>
      </c>
      <c r="O8">
        <f>SUMIFS(BONE!$L:$L,BONE!$B:$B,CXT!$A8,BONE!$C:$C,$B8,BONE!$H:$H,CXT!O$2)</f>
        <v>1</v>
      </c>
      <c r="P8">
        <f>SUMIFS(BONE!$L:$L,BONE!$B:$B,CXT!$A8,BONE!$C:$C,$B8,BONE!$H:$H,CXT!P$2)</f>
        <v>0</v>
      </c>
      <c r="Q8">
        <f>SUMIFS(BONE!$L:$L,BONE!$B:$B,CXT!$A8,BONE!$C:$C,$B8,BONE!$H:$H,CXT!Q$2)</f>
        <v>0</v>
      </c>
      <c r="R8">
        <f>SUMIFS(BONE!$L:$L,BONE!$B:$B,CXT!$A8,BONE!$C:$C,$B8,BONE!$H:$H,CXT!R$2)</f>
        <v>0</v>
      </c>
      <c r="S8">
        <f>SUMIFS(BONE!$L:$L,BONE!$B:$B,CXT!$A8,BONE!$C:$C,$B8,BONE!$H:$H,CXT!S$2)</f>
        <v>38</v>
      </c>
      <c r="T8">
        <f>SUMIFS(BONE!$L:$L,BONE!$B:$B,CXT!$A8,BONE!$C:$C,$B8,BONE!$H:$H,CXT!T$2)</f>
        <v>0</v>
      </c>
      <c r="U8">
        <f>SUMIFS(BONE!$L:$L,BONE!$B:$B,CXT!$A8,BONE!$C:$C,$B8,BONE!$H:$H,CXT!U$2)</f>
        <v>0</v>
      </c>
      <c r="V8">
        <f>SUMIFS(BONE!$L:$L,BONE!$B:$B,CXT!$A8,BONE!$C:$C,$B8,BONE!$H:$H,CXT!V$2)</f>
        <v>0</v>
      </c>
      <c r="W8" s="114">
        <f>SUMIFS(BONE!$L:$L,BONE!$B:$B,CXT!$A8,BONE!$C:$C,$B8,BONE!$X:$X,"*"&amp;CXT!W$2&amp;"*")</f>
        <v>0</v>
      </c>
      <c r="X8" s="69">
        <f>SUMIFS(BONE!$L:$L,BONE!$B:$B,CXT!$A8,BONE!$C:$C,$B8,BONE!$X:$X,"*"&amp;CXT!X$2&amp;"*")</f>
        <v>0</v>
      </c>
      <c r="Y8" s="69">
        <f>SUMIFS(BONE!$L:$L,BONE!$B:$B,CXT!$A8,BONE!$C:$C,$B8,BONE!$X:$X,"*"&amp;CXT!Y$2&amp;"*")</f>
        <v>0</v>
      </c>
      <c r="Z8" s="69">
        <f>SUMIFS(BONE!$L:$L,BONE!$B:$B,CXT!$A8,BONE!$C:$C,$B8,BONE!$X:$X,"*"&amp;CXT!Z$2&amp;"*")</f>
        <v>0</v>
      </c>
      <c r="AA8" s="69">
        <f>SUMIFS(BONE!$L:$L,BONE!$B:$B,CXT!$A8,BONE!$C:$C,$B8,BONE!$X:$X,"&lt;&gt;"&amp;"")</f>
        <v>0</v>
      </c>
      <c r="AB8" s="131">
        <f t="shared" si="1"/>
        <v>0</v>
      </c>
      <c r="AC8" s="114">
        <f>SUMIFS(BONE!$L:$L,BONE!$B:$B,CXT!$A8,BONE!$C:$C,$B8,BONE!$Z:$Z,"*"&amp;CXT!AC$2&amp;"*")</f>
        <v>0</v>
      </c>
      <c r="AD8" s="69">
        <f>SUMIFS(BONE!$L:$L,BONE!$B:$B,CXT!$A8,BONE!$C:$C,$B8,BONE!$Z:$Z,"*"&amp;CXT!AD$2&amp;"*")</f>
        <v>0</v>
      </c>
      <c r="AE8" s="69">
        <f>SUMIFS(BONE!$L:$L,BONE!$B:$B,CXT!$A8,BONE!$C:$C,$B8,BONE!$Z:$Z,"*"&amp;CXT!AE$2&amp;"*")</f>
        <v>0</v>
      </c>
      <c r="AF8" s="69">
        <f>SUMIFS(BONE!$L:$L,BONE!$B:$B,CXT!$A8,BONE!$C:$C,$B8,BONE!$Z:$Z,"*"&amp;CXT!AF$2&amp;"*")</f>
        <v>0</v>
      </c>
      <c r="AG8" s="69">
        <f>SUMIFS(BONE!$L:$L,BONE!$B:$B,CXT!$A8,BONE!$C:$C,$B8,BONE!$Z:$Z,"*"&amp;CXT!AG$2&amp;"*")</f>
        <v>0</v>
      </c>
      <c r="AH8" s="69">
        <f>SUMIFS(BONE!$L:$L,BONE!$B:$B,CXT!$A8,BONE!$C:$C,$B8,BONE!$Z:$Z,"&lt;&gt;"&amp;"")</f>
        <v>0</v>
      </c>
      <c r="AI8" s="131">
        <f t="shared" si="2"/>
        <v>0</v>
      </c>
      <c r="AJ8" s="114">
        <f>SUMIFS(BONE!$L:$L,BONE!$B:$B,CXT!$A8,BONE!$C:$C,$B8,BONE!$AB:$AB,"*"&amp;CXT!AJ$2&amp;"*")</f>
        <v>0</v>
      </c>
      <c r="AK8" s="69">
        <f>SUMIFS(BONE!$L:$L,BONE!$B:$B,CXT!$A8,BONE!$C:$C,$B8,BONE!$AB:$AB,"*"&amp;CXT!AK$2&amp;"*")</f>
        <v>0</v>
      </c>
      <c r="AL8" s="69">
        <f>SUMIFS(BONE!$L:$L,BONE!$B:$B,CXT!$A8,BONE!$C:$C,$B8,BONE!$AB:$AB,"*"&amp;CXT!AL$2&amp;"*")</f>
        <v>0</v>
      </c>
      <c r="AM8" s="69">
        <f>SUMIFS(BONE!$L:$L,BONE!$B:$B,CXT!$A8,BONE!$C:$C,$B8,BONE!$AB:$AB,"&lt;&gt;"&amp;"")</f>
        <v>0</v>
      </c>
      <c r="AN8" s="131">
        <f t="shared" si="3"/>
        <v>0</v>
      </c>
    </row>
    <row r="9" spans="1:40" x14ac:dyDescent="0.25">
      <c r="A9" s="290" t="s">
        <v>730</v>
      </c>
      <c r="B9" s="290">
        <v>0</v>
      </c>
      <c r="C9" s="114">
        <f>SUMIFS(BONE!$L:$L,BONE!$B:$B,CXT!$A9,BONE!$C:$C,$B9)</f>
        <v>1</v>
      </c>
      <c r="D9">
        <f t="shared" si="0"/>
        <v>1</v>
      </c>
      <c r="E9" s="114">
        <f>SUMIFS(BONE!$L:$L,BONE!$B:$B,CXT!$A9,BONE!$C:$C,$B9,BONE!$H:$H,CXT!E$2)</f>
        <v>1</v>
      </c>
      <c r="F9">
        <f>SUMIFS(BONE!$L:$L,BONE!$B:$B,CXT!$A9,BONE!$C:$C,$B9,BONE!$H:$H,CXT!F$2)</f>
        <v>0</v>
      </c>
      <c r="G9">
        <f>SUMIFS(BONE!$L:$L,BONE!$B:$B,CXT!$A9,BONE!$C:$C,$B9,BONE!$H:$H,CXT!G$2)</f>
        <v>0</v>
      </c>
      <c r="H9">
        <f>SUMIFS(BONE!$L:$L,BONE!$B:$B,CXT!$A9,BONE!$C:$C,$B9,BONE!$H:$H,CXT!H$2)</f>
        <v>0</v>
      </c>
      <c r="I9">
        <f>SUMIFS(BONE!$L:$L,BONE!$B:$B,CXT!$A9,BONE!$C:$C,$B9,BONE!$H:$H,CXT!I$2)</f>
        <v>0</v>
      </c>
      <c r="J9">
        <f>SUMIFS(BONE!$L:$L,BONE!$B:$B,CXT!$A9,BONE!$C:$C,$B9,BONE!$H:$H,CXT!J$2)</f>
        <v>0</v>
      </c>
      <c r="K9">
        <f>SUMIFS(BONE!$L:$L,BONE!$B:$B,CXT!$A9,BONE!$C:$C,$B9,BONE!$H:$H,CXT!K$2)</f>
        <v>0</v>
      </c>
      <c r="L9">
        <f>SUMIFS(BONE!$L:$L,BONE!$B:$B,CXT!$A9,BONE!$C:$C,$B9,BONE!$H:$H,CXT!L$2)</f>
        <v>0</v>
      </c>
      <c r="M9">
        <f>SUMIFS(BONE!$L:$L,BONE!$B:$B,CXT!$A9,BONE!$C:$C,$B9,BONE!$H:$H,CXT!M$2)</f>
        <v>0</v>
      </c>
      <c r="N9">
        <f>SUMIFS(BONE!$L:$L,BONE!$B:$B,CXT!$A9,BONE!$C:$C,$B9,BONE!$H:$H,CXT!N$2)</f>
        <v>0</v>
      </c>
      <c r="O9">
        <f>SUMIFS(BONE!$L:$L,BONE!$B:$B,CXT!$A9,BONE!$C:$C,$B9,BONE!$H:$H,CXT!O$2)</f>
        <v>0</v>
      </c>
      <c r="P9">
        <f>SUMIFS(BONE!$L:$L,BONE!$B:$B,CXT!$A9,BONE!$C:$C,$B9,BONE!$H:$H,CXT!P$2)</f>
        <v>0</v>
      </c>
      <c r="Q9">
        <f>SUMIFS(BONE!$L:$L,BONE!$B:$B,CXT!$A9,BONE!$C:$C,$B9,BONE!$H:$H,CXT!Q$2)</f>
        <v>0</v>
      </c>
      <c r="R9">
        <f>SUMIFS(BONE!$L:$L,BONE!$B:$B,CXT!$A9,BONE!$C:$C,$B9,BONE!$H:$H,CXT!R$2)</f>
        <v>0</v>
      </c>
      <c r="S9">
        <f>SUMIFS(BONE!$L:$L,BONE!$B:$B,CXT!$A9,BONE!$C:$C,$B9,BONE!$H:$H,CXT!S$2)</f>
        <v>0</v>
      </c>
      <c r="T9">
        <f>SUMIFS(BONE!$L:$L,BONE!$B:$B,CXT!$A9,BONE!$C:$C,$B9,BONE!$H:$H,CXT!T$2)</f>
        <v>0</v>
      </c>
      <c r="U9">
        <f>SUMIFS(BONE!$L:$L,BONE!$B:$B,CXT!$A9,BONE!$C:$C,$B9,BONE!$H:$H,CXT!U$2)</f>
        <v>0</v>
      </c>
      <c r="V9">
        <f>SUMIFS(BONE!$L:$L,BONE!$B:$B,CXT!$A9,BONE!$C:$C,$B9,BONE!$H:$H,CXT!V$2)</f>
        <v>0</v>
      </c>
      <c r="W9" s="114">
        <f>SUMIFS(BONE!$L:$L,BONE!$B:$B,CXT!$A9,BONE!$C:$C,$B9,BONE!$X:$X,"*"&amp;CXT!W$2&amp;"*")</f>
        <v>0</v>
      </c>
      <c r="X9" s="69">
        <f>SUMIFS(BONE!$L:$L,BONE!$B:$B,CXT!$A9,BONE!$C:$C,$B9,BONE!$X:$X,"*"&amp;CXT!X$2&amp;"*")</f>
        <v>0</v>
      </c>
      <c r="Y9" s="69">
        <f>SUMIFS(BONE!$L:$L,BONE!$B:$B,CXT!$A9,BONE!$C:$C,$B9,BONE!$X:$X,"*"&amp;CXT!Y$2&amp;"*")</f>
        <v>0</v>
      </c>
      <c r="Z9" s="69">
        <f>SUMIFS(BONE!$L:$L,BONE!$B:$B,CXT!$A9,BONE!$C:$C,$B9,BONE!$X:$X,"*"&amp;CXT!Z$2&amp;"*")</f>
        <v>0</v>
      </c>
      <c r="AA9" s="69">
        <f>SUMIFS(BONE!$L:$L,BONE!$B:$B,CXT!$A9,BONE!$C:$C,$B9,BONE!$X:$X,"&lt;&gt;"&amp;"")</f>
        <v>0</v>
      </c>
      <c r="AB9" s="131">
        <f t="shared" si="1"/>
        <v>0</v>
      </c>
      <c r="AC9" s="114">
        <f>SUMIFS(BONE!$L:$L,BONE!$B:$B,CXT!$A9,BONE!$C:$C,$B9,BONE!$Z:$Z,"*"&amp;CXT!AC$2&amp;"*")</f>
        <v>0</v>
      </c>
      <c r="AD9" s="69">
        <f>SUMIFS(BONE!$L:$L,BONE!$B:$B,CXT!$A9,BONE!$C:$C,$B9,BONE!$Z:$Z,"*"&amp;CXT!AD$2&amp;"*")</f>
        <v>0</v>
      </c>
      <c r="AE9" s="69">
        <f>SUMIFS(BONE!$L:$L,BONE!$B:$B,CXT!$A9,BONE!$C:$C,$B9,BONE!$Z:$Z,"*"&amp;CXT!AE$2&amp;"*")</f>
        <v>0</v>
      </c>
      <c r="AF9" s="69">
        <f>SUMIFS(BONE!$L:$L,BONE!$B:$B,CXT!$A9,BONE!$C:$C,$B9,BONE!$Z:$Z,"*"&amp;CXT!AF$2&amp;"*")</f>
        <v>0</v>
      </c>
      <c r="AG9" s="69">
        <f>SUMIFS(BONE!$L:$L,BONE!$B:$B,CXT!$A9,BONE!$C:$C,$B9,BONE!$Z:$Z,"*"&amp;CXT!AG$2&amp;"*")</f>
        <v>0</v>
      </c>
      <c r="AH9" s="69">
        <f>SUMIFS(BONE!$L:$L,BONE!$B:$B,CXT!$A9,BONE!$C:$C,$B9,BONE!$Z:$Z,"&lt;&gt;"&amp;"")</f>
        <v>0</v>
      </c>
      <c r="AI9" s="131">
        <f t="shared" si="2"/>
        <v>0</v>
      </c>
      <c r="AJ9" s="114">
        <f>SUMIFS(BONE!$L:$L,BONE!$B:$B,CXT!$A9,BONE!$C:$C,$B9,BONE!$AB:$AB,"*"&amp;CXT!AJ$2&amp;"*")</f>
        <v>0</v>
      </c>
      <c r="AK9" s="69">
        <f>SUMIFS(BONE!$L:$L,BONE!$B:$B,CXT!$A9,BONE!$C:$C,$B9,BONE!$AB:$AB,"*"&amp;CXT!AK$2&amp;"*")</f>
        <v>0</v>
      </c>
      <c r="AL9" s="69">
        <f>SUMIFS(BONE!$L:$L,BONE!$B:$B,CXT!$A9,BONE!$C:$C,$B9,BONE!$AB:$AB,"*"&amp;CXT!AL$2&amp;"*")</f>
        <v>0</v>
      </c>
      <c r="AM9" s="69">
        <f>SUMIFS(BONE!$L:$L,BONE!$B:$B,CXT!$A9,BONE!$C:$C,$B9,BONE!$AB:$AB,"&lt;&gt;"&amp;"")</f>
        <v>0</v>
      </c>
      <c r="AN9" s="131">
        <f t="shared" si="3"/>
        <v>0</v>
      </c>
    </row>
    <row r="10" spans="1:40" x14ac:dyDescent="0.25">
      <c r="A10" s="290" t="s">
        <v>711</v>
      </c>
      <c r="B10" s="290">
        <v>0</v>
      </c>
      <c r="C10" s="114">
        <f>SUMIFS(BONE!$L:$L,BONE!$B:$B,CXT!$A10,BONE!$C:$C,$B10)</f>
        <v>40</v>
      </c>
      <c r="D10">
        <f t="shared" si="0"/>
        <v>27</v>
      </c>
      <c r="E10" s="114">
        <f>SUMIFS(BONE!$L:$L,BONE!$B:$B,CXT!$A10,BONE!$C:$C,$B10,BONE!$H:$H,CXT!E$2)</f>
        <v>14</v>
      </c>
      <c r="F10">
        <f>SUMIFS(BONE!$L:$L,BONE!$B:$B,CXT!$A10,BONE!$C:$C,$B10,BONE!$H:$H,CXT!F$2)</f>
        <v>0</v>
      </c>
      <c r="G10">
        <f>SUMIFS(BONE!$L:$L,BONE!$B:$B,CXT!$A10,BONE!$C:$C,$B10,BONE!$H:$H,CXT!G$2)</f>
        <v>0</v>
      </c>
      <c r="H10">
        <f>SUMIFS(BONE!$L:$L,BONE!$B:$B,CXT!$A10,BONE!$C:$C,$B10,BONE!$H:$H,CXT!H$2)</f>
        <v>1</v>
      </c>
      <c r="I10">
        <f>SUMIFS(BONE!$L:$L,BONE!$B:$B,CXT!$A10,BONE!$C:$C,$B10,BONE!$H:$H,CXT!I$2)</f>
        <v>0</v>
      </c>
      <c r="J10">
        <f>SUMIFS(BONE!$L:$L,BONE!$B:$B,CXT!$A10,BONE!$C:$C,$B10,BONE!$H:$H,CXT!J$2)</f>
        <v>1</v>
      </c>
      <c r="K10">
        <f>SUMIFS(BONE!$L:$L,BONE!$B:$B,CXT!$A10,BONE!$C:$C,$B10,BONE!$H:$H,CXT!K$2)</f>
        <v>0</v>
      </c>
      <c r="L10">
        <f>SUMIFS(BONE!$L:$L,BONE!$B:$B,CXT!$A10,BONE!$C:$C,$B10,BONE!$H:$H,CXT!L$2)</f>
        <v>0</v>
      </c>
      <c r="M10">
        <f>SUMIFS(BONE!$L:$L,BONE!$B:$B,CXT!$A10,BONE!$C:$C,$B10,BONE!$H:$H,CXT!M$2)</f>
        <v>0</v>
      </c>
      <c r="N10">
        <f>SUMIFS(BONE!$L:$L,BONE!$B:$B,CXT!$A10,BONE!$C:$C,$B10,BONE!$H:$H,CXT!N$2)</f>
        <v>0</v>
      </c>
      <c r="O10">
        <f>SUMIFS(BONE!$L:$L,BONE!$B:$B,CXT!$A10,BONE!$C:$C,$B10,BONE!$H:$H,CXT!O$2)</f>
        <v>11</v>
      </c>
      <c r="P10">
        <f>SUMIFS(BONE!$L:$L,BONE!$B:$B,CXT!$A10,BONE!$C:$C,$B10,BONE!$H:$H,CXT!P$2)</f>
        <v>0</v>
      </c>
      <c r="Q10">
        <f>SUMIFS(BONE!$L:$L,BONE!$B:$B,CXT!$A10,BONE!$C:$C,$B10,BONE!$H:$H,CXT!Q$2)</f>
        <v>0</v>
      </c>
      <c r="R10">
        <f>SUMIFS(BONE!$L:$L,BONE!$B:$B,CXT!$A10,BONE!$C:$C,$B10,BONE!$H:$H,CXT!R$2)</f>
        <v>0</v>
      </c>
      <c r="S10">
        <f>SUMIFS(BONE!$L:$L,BONE!$B:$B,CXT!$A10,BONE!$C:$C,$B10,BONE!$H:$H,CXT!S$2)</f>
        <v>13</v>
      </c>
      <c r="T10">
        <f>SUMIFS(BONE!$L:$L,BONE!$B:$B,CXT!$A10,BONE!$C:$C,$B10,BONE!$H:$H,CXT!T$2)</f>
        <v>0</v>
      </c>
      <c r="U10">
        <f>SUMIFS(BONE!$L:$L,BONE!$B:$B,CXT!$A10,BONE!$C:$C,$B10,BONE!$H:$H,CXT!U$2)</f>
        <v>0</v>
      </c>
      <c r="V10">
        <f>SUMIFS(BONE!$L:$L,BONE!$B:$B,CXT!$A10,BONE!$C:$C,$B10,BONE!$H:$H,CXT!V$2)</f>
        <v>0</v>
      </c>
      <c r="W10" s="114">
        <f>SUMIFS(BONE!$L:$L,BONE!$B:$B,CXT!$A10,BONE!$C:$C,$B10,BONE!$X:$X,"*"&amp;CXT!W$2&amp;"*")</f>
        <v>0</v>
      </c>
      <c r="X10" s="69">
        <f>SUMIFS(BONE!$L:$L,BONE!$B:$B,CXT!$A10,BONE!$C:$C,$B10,BONE!$X:$X,"*"&amp;CXT!X$2&amp;"*")</f>
        <v>5</v>
      </c>
      <c r="Y10" s="69">
        <f>SUMIFS(BONE!$L:$L,BONE!$B:$B,CXT!$A10,BONE!$C:$C,$B10,BONE!$X:$X,"*"&amp;CXT!Y$2&amp;"*")</f>
        <v>0</v>
      </c>
      <c r="Z10" s="69">
        <f>SUMIFS(BONE!$L:$L,BONE!$B:$B,CXT!$A10,BONE!$C:$C,$B10,BONE!$X:$X,"*"&amp;CXT!Z$2&amp;"*")</f>
        <v>2</v>
      </c>
      <c r="AA10" s="69">
        <f>SUMIFS(BONE!$L:$L,BONE!$B:$B,CXT!$A10,BONE!$C:$C,$B10,BONE!$X:$X,"&lt;&gt;"&amp;"")</f>
        <v>10</v>
      </c>
      <c r="AB10" s="131">
        <f t="shared" si="1"/>
        <v>25</v>
      </c>
      <c r="AC10" s="114">
        <f>SUMIFS(BONE!$L:$L,BONE!$B:$B,CXT!$A10,BONE!$C:$C,$B10,BONE!$Z:$Z,"*"&amp;CXT!AC$2&amp;"*")</f>
        <v>0</v>
      </c>
      <c r="AD10" s="69">
        <f>SUMIFS(BONE!$L:$L,BONE!$B:$B,CXT!$A10,BONE!$C:$C,$B10,BONE!$Z:$Z,"*"&amp;CXT!AD$2&amp;"*")</f>
        <v>0</v>
      </c>
      <c r="AE10" s="69">
        <f>SUMIFS(BONE!$L:$L,BONE!$B:$B,CXT!$A10,BONE!$C:$C,$B10,BONE!$Z:$Z,"*"&amp;CXT!AE$2&amp;"*")</f>
        <v>0</v>
      </c>
      <c r="AF10" s="69">
        <f>SUMIFS(BONE!$L:$L,BONE!$B:$B,CXT!$A10,BONE!$C:$C,$B10,BONE!$Z:$Z,"*"&amp;CXT!AF$2&amp;"*")</f>
        <v>0</v>
      </c>
      <c r="AG10" s="69">
        <f>SUMIFS(BONE!$L:$L,BONE!$B:$B,CXT!$A10,BONE!$C:$C,$B10,BONE!$Z:$Z,"*"&amp;CXT!AG$2&amp;"*")</f>
        <v>0</v>
      </c>
      <c r="AH10" s="69">
        <f>SUMIFS(BONE!$L:$L,BONE!$B:$B,CXT!$A10,BONE!$C:$C,$B10,BONE!$Z:$Z,"&lt;&gt;"&amp;"")</f>
        <v>0</v>
      </c>
      <c r="AI10" s="131">
        <f t="shared" si="2"/>
        <v>0</v>
      </c>
      <c r="AJ10" s="114">
        <f>SUMIFS(BONE!$L:$L,BONE!$B:$B,CXT!$A10,BONE!$C:$C,$B10,BONE!$AB:$AB,"*"&amp;CXT!AJ$2&amp;"*")</f>
        <v>3</v>
      </c>
      <c r="AK10" s="69">
        <f>SUMIFS(BONE!$L:$L,BONE!$B:$B,CXT!$A10,BONE!$C:$C,$B10,BONE!$AB:$AB,"*"&amp;CXT!AK$2&amp;"*")</f>
        <v>3</v>
      </c>
      <c r="AL10" s="69">
        <f>SUMIFS(BONE!$L:$L,BONE!$B:$B,CXT!$A10,BONE!$C:$C,$B10,BONE!$AB:$AB,"*"&amp;CXT!AL$2&amp;"*")</f>
        <v>0</v>
      </c>
      <c r="AM10" s="69">
        <f>SUMIFS(BONE!$L:$L,BONE!$B:$B,CXT!$A10,BONE!$C:$C,$B10,BONE!$AB:$AB,"&lt;&gt;"&amp;"")</f>
        <v>6</v>
      </c>
      <c r="AN10" s="131">
        <f t="shared" si="3"/>
        <v>15</v>
      </c>
    </row>
    <row r="11" spans="1:40" x14ac:dyDescent="0.25">
      <c r="A11" s="290" t="s">
        <v>728</v>
      </c>
      <c r="B11" s="290">
        <v>0</v>
      </c>
      <c r="C11" s="114">
        <f>SUMIFS(BONE!$L:$L,BONE!$B:$B,CXT!$A11,BONE!$C:$C,$B11)</f>
        <v>1</v>
      </c>
      <c r="D11">
        <f t="shared" si="0"/>
        <v>1</v>
      </c>
      <c r="E11" s="114">
        <f>SUMIFS(BONE!$L:$L,BONE!$B:$B,CXT!$A11,BONE!$C:$C,$B11,BONE!$H:$H,CXT!E$2)</f>
        <v>1</v>
      </c>
      <c r="F11">
        <f>SUMIFS(BONE!$L:$L,BONE!$B:$B,CXT!$A11,BONE!$C:$C,$B11,BONE!$H:$H,CXT!F$2)</f>
        <v>0</v>
      </c>
      <c r="G11">
        <f>SUMIFS(BONE!$L:$L,BONE!$B:$B,CXT!$A11,BONE!$C:$C,$B11,BONE!$H:$H,CXT!G$2)</f>
        <v>0</v>
      </c>
      <c r="H11">
        <f>SUMIFS(BONE!$L:$L,BONE!$B:$B,CXT!$A11,BONE!$C:$C,$B11,BONE!$H:$H,CXT!H$2)</f>
        <v>0</v>
      </c>
      <c r="I11">
        <f>SUMIFS(BONE!$L:$L,BONE!$B:$B,CXT!$A11,BONE!$C:$C,$B11,BONE!$H:$H,CXT!I$2)</f>
        <v>0</v>
      </c>
      <c r="J11">
        <f>SUMIFS(BONE!$L:$L,BONE!$B:$B,CXT!$A11,BONE!$C:$C,$B11,BONE!$H:$H,CXT!J$2)</f>
        <v>0</v>
      </c>
      <c r="K11">
        <f>SUMIFS(BONE!$L:$L,BONE!$B:$B,CXT!$A11,BONE!$C:$C,$B11,BONE!$H:$H,CXT!K$2)</f>
        <v>0</v>
      </c>
      <c r="L11">
        <f>SUMIFS(BONE!$L:$L,BONE!$B:$B,CXT!$A11,BONE!$C:$C,$B11,BONE!$H:$H,CXT!L$2)</f>
        <v>0</v>
      </c>
      <c r="M11">
        <f>SUMIFS(BONE!$L:$L,BONE!$B:$B,CXT!$A11,BONE!$C:$C,$B11,BONE!$H:$H,CXT!M$2)</f>
        <v>0</v>
      </c>
      <c r="N11">
        <f>SUMIFS(BONE!$L:$L,BONE!$B:$B,CXT!$A11,BONE!$C:$C,$B11,BONE!$H:$H,CXT!N$2)</f>
        <v>0</v>
      </c>
      <c r="O11">
        <f>SUMIFS(BONE!$L:$L,BONE!$B:$B,CXT!$A11,BONE!$C:$C,$B11,BONE!$H:$H,CXT!O$2)</f>
        <v>0</v>
      </c>
      <c r="P11">
        <f>SUMIFS(BONE!$L:$L,BONE!$B:$B,CXT!$A11,BONE!$C:$C,$B11,BONE!$H:$H,CXT!P$2)</f>
        <v>0</v>
      </c>
      <c r="Q11">
        <f>SUMIFS(BONE!$L:$L,BONE!$B:$B,CXT!$A11,BONE!$C:$C,$B11,BONE!$H:$H,CXT!Q$2)</f>
        <v>0</v>
      </c>
      <c r="R11">
        <f>SUMIFS(BONE!$L:$L,BONE!$B:$B,CXT!$A11,BONE!$C:$C,$B11,BONE!$H:$H,CXT!R$2)</f>
        <v>0</v>
      </c>
      <c r="S11">
        <f>SUMIFS(BONE!$L:$L,BONE!$B:$B,CXT!$A11,BONE!$C:$C,$B11,BONE!$H:$H,CXT!S$2)</f>
        <v>0</v>
      </c>
      <c r="T11">
        <f>SUMIFS(BONE!$L:$L,BONE!$B:$B,CXT!$A11,BONE!$C:$C,$B11,BONE!$H:$H,CXT!T$2)</f>
        <v>0</v>
      </c>
      <c r="U11">
        <f>SUMIFS(BONE!$L:$L,BONE!$B:$B,CXT!$A11,BONE!$C:$C,$B11,BONE!$H:$H,CXT!U$2)</f>
        <v>0</v>
      </c>
      <c r="V11">
        <f>SUMIFS(BONE!$L:$L,BONE!$B:$B,CXT!$A11,BONE!$C:$C,$B11,BONE!$H:$H,CXT!V$2)</f>
        <v>0</v>
      </c>
      <c r="W11" s="114">
        <f>SUMIFS(BONE!$L:$L,BONE!$B:$B,CXT!$A11,BONE!$C:$C,$B11,BONE!$X:$X,"*"&amp;CXT!W$2&amp;"*")</f>
        <v>0</v>
      </c>
      <c r="X11" s="69">
        <f>SUMIFS(BONE!$L:$L,BONE!$B:$B,CXT!$A11,BONE!$C:$C,$B11,BONE!$X:$X,"*"&amp;CXT!X$2&amp;"*")</f>
        <v>0</v>
      </c>
      <c r="Y11" s="69">
        <f>SUMIFS(BONE!$L:$L,BONE!$B:$B,CXT!$A11,BONE!$C:$C,$B11,BONE!$X:$X,"*"&amp;CXT!Y$2&amp;"*")</f>
        <v>0</v>
      </c>
      <c r="Z11" s="69">
        <f>SUMIFS(BONE!$L:$L,BONE!$B:$B,CXT!$A11,BONE!$C:$C,$B11,BONE!$X:$X,"*"&amp;CXT!Z$2&amp;"*")</f>
        <v>0</v>
      </c>
      <c r="AA11" s="69">
        <f>SUMIFS(BONE!$L:$L,BONE!$B:$B,CXT!$A11,BONE!$C:$C,$B11,BONE!$X:$X,"&lt;&gt;"&amp;"")</f>
        <v>0</v>
      </c>
      <c r="AB11" s="131">
        <f t="shared" si="1"/>
        <v>0</v>
      </c>
      <c r="AC11" s="114">
        <f>SUMIFS(BONE!$L:$L,BONE!$B:$B,CXT!$A11,BONE!$C:$C,$B11,BONE!$Z:$Z,"*"&amp;CXT!AC$2&amp;"*")</f>
        <v>0</v>
      </c>
      <c r="AD11" s="69">
        <f>SUMIFS(BONE!$L:$L,BONE!$B:$B,CXT!$A11,BONE!$C:$C,$B11,BONE!$Z:$Z,"*"&amp;CXT!AD$2&amp;"*")</f>
        <v>0</v>
      </c>
      <c r="AE11" s="69">
        <f>SUMIFS(BONE!$L:$L,BONE!$B:$B,CXT!$A11,BONE!$C:$C,$B11,BONE!$Z:$Z,"*"&amp;CXT!AE$2&amp;"*")</f>
        <v>0</v>
      </c>
      <c r="AF11" s="69">
        <f>SUMIFS(BONE!$L:$L,BONE!$B:$B,CXT!$A11,BONE!$C:$C,$B11,BONE!$Z:$Z,"*"&amp;CXT!AF$2&amp;"*")</f>
        <v>0</v>
      </c>
      <c r="AG11" s="69">
        <f>SUMIFS(BONE!$L:$L,BONE!$B:$B,CXT!$A11,BONE!$C:$C,$B11,BONE!$Z:$Z,"*"&amp;CXT!AG$2&amp;"*")</f>
        <v>0</v>
      </c>
      <c r="AH11" s="69">
        <f>SUMIFS(BONE!$L:$L,BONE!$B:$B,CXT!$A11,BONE!$C:$C,$B11,BONE!$Z:$Z,"&lt;&gt;"&amp;"")</f>
        <v>0</v>
      </c>
      <c r="AI11" s="131">
        <f t="shared" si="2"/>
        <v>0</v>
      </c>
      <c r="AJ11" s="114">
        <f>SUMIFS(BONE!$L:$L,BONE!$B:$B,CXT!$A11,BONE!$C:$C,$B11,BONE!$AB:$AB,"*"&amp;CXT!AJ$2&amp;"*")</f>
        <v>0</v>
      </c>
      <c r="AK11" s="69">
        <f>SUMIFS(BONE!$L:$L,BONE!$B:$B,CXT!$A11,BONE!$C:$C,$B11,BONE!$AB:$AB,"*"&amp;CXT!AK$2&amp;"*")</f>
        <v>0</v>
      </c>
      <c r="AL11" s="69">
        <f>SUMIFS(BONE!$L:$L,BONE!$B:$B,CXT!$A11,BONE!$C:$C,$B11,BONE!$AB:$AB,"*"&amp;CXT!AL$2&amp;"*")</f>
        <v>0</v>
      </c>
      <c r="AM11" s="69">
        <f>SUMIFS(BONE!$L:$L,BONE!$B:$B,CXT!$A11,BONE!$C:$C,$B11,BONE!$AB:$AB,"&lt;&gt;"&amp;"")</f>
        <v>0</v>
      </c>
      <c r="AN11" s="131">
        <f t="shared" si="3"/>
        <v>0</v>
      </c>
    </row>
    <row r="12" spans="1:40" x14ac:dyDescent="0.25">
      <c r="A12" s="290" t="s">
        <v>732</v>
      </c>
      <c r="B12" s="290">
        <v>0</v>
      </c>
      <c r="C12" s="114">
        <f>SUMIFS(BONE!$L:$L,BONE!$B:$B,CXT!$A12,BONE!$C:$C,$B12)</f>
        <v>67</v>
      </c>
      <c r="D12">
        <f t="shared" si="0"/>
        <v>65</v>
      </c>
      <c r="E12" s="114">
        <f>SUMIFS(BONE!$L:$L,BONE!$B:$B,CXT!$A12,BONE!$C:$C,$B12,BONE!$H:$H,CXT!E$2)</f>
        <v>1</v>
      </c>
      <c r="F12">
        <f>SUMIFS(BONE!$L:$L,BONE!$B:$B,CXT!$A12,BONE!$C:$C,$B12,BONE!$H:$H,CXT!F$2)</f>
        <v>0</v>
      </c>
      <c r="G12">
        <f>SUMIFS(BONE!$L:$L,BONE!$B:$B,CXT!$A12,BONE!$C:$C,$B12,BONE!$H:$H,CXT!G$2)</f>
        <v>0</v>
      </c>
      <c r="H12">
        <f>SUMIFS(BONE!$L:$L,BONE!$B:$B,CXT!$A12,BONE!$C:$C,$B12,BONE!$H:$H,CXT!H$2)</f>
        <v>0</v>
      </c>
      <c r="I12">
        <f>SUMIFS(BONE!$L:$L,BONE!$B:$B,CXT!$A12,BONE!$C:$C,$B12,BONE!$H:$H,CXT!I$2)</f>
        <v>0</v>
      </c>
      <c r="J12">
        <f>SUMIFS(BONE!$L:$L,BONE!$B:$B,CXT!$A12,BONE!$C:$C,$B12,BONE!$H:$H,CXT!J$2)</f>
        <v>5</v>
      </c>
      <c r="K12">
        <f>SUMIFS(BONE!$L:$L,BONE!$B:$B,CXT!$A12,BONE!$C:$C,$B12,BONE!$H:$H,CXT!K$2)</f>
        <v>0</v>
      </c>
      <c r="L12">
        <f>SUMIFS(BONE!$L:$L,BONE!$B:$B,CXT!$A12,BONE!$C:$C,$B12,BONE!$H:$H,CXT!L$2)</f>
        <v>0</v>
      </c>
      <c r="M12">
        <f>SUMIFS(BONE!$L:$L,BONE!$B:$B,CXT!$A12,BONE!$C:$C,$B12,BONE!$H:$H,CXT!M$2)</f>
        <v>0</v>
      </c>
      <c r="N12">
        <f>SUMIFS(BONE!$L:$L,BONE!$B:$B,CXT!$A12,BONE!$C:$C,$B12,BONE!$H:$H,CXT!N$2)</f>
        <v>0</v>
      </c>
      <c r="O12">
        <f>SUMIFS(BONE!$L:$L,BONE!$B:$B,CXT!$A12,BONE!$C:$C,$B12,BONE!$H:$H,CXT!O$2)</f>
        <v>59</v>
      </c>
      <c r="P12">
        <f>SUMIFS(BONE!$L:$L,BONE!$B:$B,CXT!$A12,BONE!$C:$C,$B12,BONE!$H:$H,CXT!P$2)</f>
        <v>0</v>
      </c>
      <c r="Q12">
        <f>SUMIFS(BONE!$L:$L,BONE!$B:$B,CXT!$A12,BONE!$C:$C,$B12,BONE!$H:$H,CXT!Q$2)</f>
        <v>0</v>
      </c>
      <c r="R12">
        <f>SUMIFS(BONE!$L:$L,BONE!$B:$B,CXT!$A12,BONE!$C:$C,$B12,BONE!$H:$H,CXT!R$2)</f>
        <v>0</v>
      </c>
      <c r="S12">
        <f>SUMIFS(BONE!$L:$L,BONE!$B:$B,CXT!$A12,BONE!$C:$C,$B12,BONE!$H:$H,CXT!S$2)</f>
        <v>2</v>
      </c>
      <c r="T12">
        <f>SUMIFS(BONE!$L:$L,BONE!$B:$B,CXT!$A12,BONE!$C:$C,$B12,BONE!$H:$H,CXT!T$2)</f>
        <v>0</v>
      </c>
      <c r="U12">
        <f>SUMIFS(BONE!$L:$L,BONE!$B:$B,CXT!$A12,BONE!$C:$C,$B12,BONE!$H:$H,CXT!U$2)</f>
        <v>0</v>
      </c>
      <c r="V12">
        <f>SUMIFS(BONE!$L:$L,BONE!$B:$B,CXT!$A12,BONE!$C:$C,$B12,BONE!$H:$H,CXT!V$2)</f>
        <v>0</v>
      </c>
      <c r="W12" s="114">
        <f>SUMIFS(BONE!$L:$L,BONE!$B:$B,CXT!$A12,BONE!$C:$C,$B12,BONE!$X:$X,"*"&amp;CXT!W$2&amp;"*")</f>
        <v>0</v>
      </c>
      <c r="X12" s="69">
        <f>SUMIFS(BONE!$L:$L,BONE!$B:$B,CXT!$A12,BONE!$C:$C,$B12,BONE!$X:$X,"*"&amp;CXT!X$2&amp;"*")</f>
        <v>0</v>
      </c>
      <c r="Y12" s="69">
        <f>SUMIFS(BONE!$L:$L,BONE!$B:$B,CXT!$A12,BONE!$C:$C,$B12,BONE!$X:$X,"*"&amp;CXT!Y$2&amp;"*")</f>
        <v>2</v>
      </c>
      <c r="Z12" s="69">
        <f>SUMIFS(BONE!$L:$L,BONE!$B:$B,CXT!$A12,BONE!$C:$C,$B12,BONE!$X:$X,"*"&amp;CXT!Z$2&amp;"*")</f>
        <v>0</v>
      </c>
      <c r="AA12" s="69">
        <f>SUMIFS(BONE!$L:$L,BONE!$B:$B,CXT!$A12,BONE!$C:$C,$B12,BONE!$X:$X,"&lt;&gt;"&amp;"")</f>
        <v>2</v>
      </c>
      <c r="AB12" s="131">
        <f t="shared" si="1"/>
        <v>2.9850746268656714</v>
      </c>
      <c r="AC12" s="114">
        <f>SUMIFS(BONE!$L:$L,BONE!$B:$B,CXT!$A12,BONE!$C:$C,$B12,BONE!$Z:$Z,"*"&amp;CXT!AC$2&amp;"*")</f>
        <v>0</v>
      </c>
      <c r="AD12" s="69">
        <f>SUMIFS(BONE!$L:$L,BONE!$B:$B,CXT!$A12,BONE!$C:$C,$B12,BONE!$Z:$Z,"*"&amp;CXT!AD$2&amp;"*")</f>
        <v>0</v>
      </c>
      <c r="AE12" s="69">
        <f>SUMIFS(BONE!$L:$L,BONE!$B:$B,CXT!$A12,BONE!$C:$C,$B12,BONE!$Z:$Z,"*"&amp;CXT!AE$2&amp;"*")</f>
        <v>0</v>
      </c>
      <c r="AF12" s="69">
        <f>SUMIFS(BONE!$L:$L,BONE!$B:$B,CXT!$A12,BONE!$C:$C,$B12,BONE!$Z:$Z,"*"&amp;CXT!AF$2&amp;"*")</f>
        <v>0</v>
      </c>
      <c r="AG12" s="69">
        <f>SUMIFS(BONE!$L:$L,BONE!$B:$B,CXT!$A12,BONE!$C:$C,$B12,BONE!$Z:$Z,"*"&amp;CXT!AG$2&amp;"*")</f>
        <v>0</v>
      </c>
      <c r="AH12" s="69">
        <f>SUMIFS(BONE!$L:$L,BONE!$B:$B,CXT!$A12,BONE!$C:$C,$B12,BONE!$Z:$Z,"&lt;&gt;"&amp;"")</f>
        <v>0</v>
      </c>
      <c r="AI12" s="131">
        <f t="shared" si="2"/>
        <v>0</v>
      </c>
      <c r="AJ12" s="114">
        <f>SUMIFS(BONE!$L:$L,BONE!$B:$B,CXT!$A12,BONE!$C:$C,$B12,BONE!$AB:$AB,"*"&amp;CXT!AJ$2&amp;"*")</f>
        <v>0</v>
      </c>
      <c r="AK12" s="69">
        <f>SUMIFS(BONE!$L:$L,BONE!$B:$B,CXT!$A12,BONE!$C:$C,$B12,BONE!$AB:$AB,"*"&amp;CXT!AK$2&amp;"*")</f>
        <v>0</v>
      </c>
      <c r="AL12" s="69">
        <f>SUMIFS(BONE!$L:$L,BONE!$B:$B,CXT!$A12,BONE!$C:$C,$B12,BONE!$AB:$AB,"*"&amp;CXT!AL$2&amp;"*")</f>
        <v>0</v>
      </c>
      <c r="AM12" s="69">
        <f>SUMIFS(BONE!$L:$L,BONE!$B:$B,CXT!$A12,BONE!$C:$C,$B12,BONE!$AB:$AB,"&lt;&gt;"&amp;"")</f>
        <v>0</v>
      </c>
      <c r="AN12" s="131">
        <f t="shared" si="3"/>
        <v>0</v>
      </c>
    </row>
    <row r="13" spans="1:40" x14ac:dyDescent="0.25">
      <c r="A13" s="290" t="s">
        <v>750</v>
      </c>
      <c r="B13" s="290">
        <v>0</v>
      </c>
      <c r="C13" s="114">
        <f>SUMIFS(BONE!$L:$L,BONE!$B:$B,CXT!$A13,BONE!$C:$C,$B13)</f>
        <v>2</v>
      </c>
      <c r="D13">
        <f t="shared" si="0"/>
        <v>2</v>
      </c>
      <c r="E13" s="114">
        <f>SUMIFS(BONE!$L:$L,BONE!$B:$B,CXT!$A13,BONE!$C:$C,$B13,BONE!$H:$H,CXT!E$2)</f>
        <v>0</v>
      </c>
      <c r="F13">
        <f>SUMIFS(BONE!$L:$L,BONE!$B:$B,CXT!$A13,BONE!$C:$C,$B13,BONE!$H:$H,CXT!F$2)</f>
        <v>0</v>
      </c>
      <c r="G13">
        <f>SUMIFS(BONE!$L:$L,BONE!$B:$B,CXT!$A13,BONE!$C:$C,$B13,BONE!$H:$H,CXT!G$2)</f>
        <v>0</v>
      </c>
      <c r="H13">
        <f>SUMIFS(BONE!$L:$L,BONE!$B:$B,CXT!$A13,BONE!$C:$C,$B13,BONE!$H:$H,CXT!H$2)</f>
        <v>0</v>
      </c>
      <c r="I13">
        <f>SUMIFS(BONE!$L:$L,BONE!$B:$B,CXT!$A13,BONE!$C:$C,$B13,BONE!$H:$H,CXT!I$2)</f>
        <v>0</v>
      </c>
      <c r="J13">
        <f>SUMIFS(BONE!$L:$L,BONE!$B:$B,CXT!$A13,BONE!$C:$C,$B13,BONE!$H:$H,CXT!J$2)</f>
        <v>0</v>
      </c>
      <c r="K13">
        <f>SUMIFS(BONE!$L:$L,BONE!$B:$B,CXT!$A13,BONE!$C:$C,$B13,BONE!$H:$H,CXT!K$2)</f>
        <v>0</v>
      </c>
      <c r="L13">
        <f>SUMIFS(BONE!$L:$L,BONE!$B:$B,CXT!$A13,BONE!$C:$C,$B13,BONE!$H:$H,CXT!L$2)</f>
        <v>0</v>
      </c>
      <c r="M13">
        <f>SUMIFS(BONE!$L:$L,BONE!$B:$B,CXT!$A13,BONE!$C:$C,$B13,BONE!$H:$H,CXT!M$2)</f>
        <v>0</v>
      </c>
      <c r="N13">
        <f>SUMIFS(BONE!$L:$L,BONE!$B:$B,CXT!$A13,BONE!$C:$C,$B13,BONE!$H:$H,CXT!N$2)</f>
        <v>0</v>
      </c>
      <c r="O13">
        <f>SUMIFS(BONE!$L:$L,BONE!$B:$B,CXT!$A13,BONE!$C:$C,$B13,BONE!$H:$H,CXT!O$2)</f>
        <v>2</v>
      </c>
      <c r="P13">
        <f>SUMIFS(BONE!$L:$L,BONE!$B:$B,CXT!$A13,BONE!$C:$C,$B13,BONE!$H:$H,CXT!P$2)</f>
        <v>0</v>
      </c>
      <c r="Q13">
        <f>SUMIFS(BONE!$L:$L,BONE!$B:$B,CXT!$A13,BONE!$C:$C,$B13,BONE!$H:$H,CXT!Q$2)</f>
        <v>0</v>
      </c>
      <c r="R13">
        <f>SUMIFS(BONE!$L:$L,BONE!$B:$B,CXT!$A13,BONE!$C:$C,$B13,BONE!$H:$H,CXT!R$2)</f>
        <v>0</v>
      </c>
      <c r="S13">
        <f>SUMIFS(BONE!$L:$L,BONE!$B:$B,CXT!$A13,BONE!$C:$C,$B13,BONE!$H:$H,CXT!S$2)</f>
        <v>0</v>
      </c>
      <c r="T13">
        <f>SUMIFS(BONE!$L:$L,BONE!$B:$B,CXT!$A13,BONE!$C:$C,$B13,BONE!$H:$H,CXT!T$2)</f>
        <v>0</v>
      </c>
      <c r="U13">
        <f>SUMIFS(BONE!$L:$L,BONE!$B:$B,CXT!$A13,BONE!$C:$C,$B13,BONE!$H:$H,CXT!U$2)</f>
        <v>0</v>
      </c>
      <c r="V13">
        <f>SUMIFS(BONE!$L:$L,BONE!$B:$B,CXT!$A13,BONE!$C:$C,$B13,BONE!$H:$H,CXT!V$2)</f>
        <v>0</v>
      </c>
      <c r="W13" s="114">
        <f>SUMIFS(BONE!$L:$L,BONE!$B:$B,CXT!$A13,BONE!$C:$C,$B13,BONE!$X:$X,"*"&amp;CXT!W$2&amp;"*")</f>
        <v>0</v>
      </c>
      <c r="X13" s="69">
        <f>SUMIFS(BONE!$L:$L,BONE!$B:$B,CXT!$A13,BONE!$C:$C,$B13,BONE!$X:$X,"*"&amp;CXT!X$2&amp;"*")</f>
        <v>0</v>
      </c>
      <c r="Y13" s="69">
        <f>SUMIFS(BONE!$L:$L,BONE!$B:$B,CXT!$A13,BONE!$C:$C,$B13,BONE!$X:$X,"*"&amp;CXT!Y$2&amp;"*")</f>
        <v>0</v>
      </c>
      <c r="Z13" s="69">
        <f>SUMIFS(BONE!$L:$L,BONE!$B:$B,CXT!$A13,BONE!$C:$C,$B13,BONE!$X:$X,"*"&amp;CXT!Z$2&amp;"*")</f>
        <v>0</v>
      </c>
      <c r="AA13" s="69">
        <f>SUMIFS(BONE!$L:$L,BONE!$B:$B,CXT!$A13,BONE!$C:$C,$B13,BONE!$X:$X,"&lt;&gt;"&amp;"")</f>
        <v>0</v>
      </c>
      <c r="AB13" s="131">
        <f t="shared" si="1"/>
        <v>0</v>
      </c>
      <c r="AC13" s="114">
        <f>SUMIFS(BONE!$L:$L,BONE!$B:$B,CXT!$A13,BONE!$C:$C,$B13,BONE!$Z:$Z,"*"&amp;CXT!AC$2&amp;"*")</f>
        <v>0</v>
      </c>
      <c r="AD13" s="69">
        <f>SUMIFS(BONE!$L:$L,BONE!$B:$B,CXT!$A13,BONE!$C:$C,$B13,BONE!$Z:$Z,"*"&amp;CXT!AD$2&amp;"*")</f>
        <v>0</v>
      </c>
      <c r="AE13" s="69">
        <f>SUMIFS(BONE!$L:$L,BONE!$B:$B,CXT!$A13,BONE!$C:$C,$B13,BONE!$Z:$Z,"*"&amp;CXT!AE$2&amp;"*")</f>
        <v>0</v>
      </c>
      <c r="AF13" s="69">
        <f>SUMIFS(BONE!$L:$L,BONE!$B:$B,CXT!$A13,BONE!$C:$C,$B13,BONE!$Z:$Z,"*"&amp;CXT!AF$2&amp;"*")</f>
        <v>0</v>
      </c>
      <c r="AG13" s="69">
        <f>SUMIFS(BONE!$L:$L,BONE!$B:$B,CXT!$A13,BONE!$C:$C,$B13,BONE!$Z:$Z,"*"&amp;CXT!AG$2&amp;"*")</f>
        <v>0</v>
      </c>
      <c r="AH13" s="69">
        <f>SUMIFS(BONE!$L:$L,BONE!$B:$B,CXT!$A13,BONE!$C:$C,$B13,BONE!$Z:$Z,"&lt;&gt;"&amp;"")</f>
        <v>0</v>
      </c>
      <c r="AI13" s="131">
        <f t="shared" si="2"/>
        <v>0</v>
      </c>
      <c r="AJ13" s="114">
        <f>SUMIFS(BONE!$L:$L,BONE!$B:$B,CXT!$A13,BONE!$C:$C,$B13,BONE!$AB:$AB,"*"&amp;CXT!AJ$2&amp;"*")</f>
        <v>0</v>
      </c>
      <c r="AK13" s="69">
        <f>SUMIFS(BONE!$L:$L,BONE!$B:$B,CXT!$A13,BONE!$C:$C,$B13,BONE!$AB:$AB,"*"&amp;CXT!AK$2&amp;"*")</f>
        <v>0</v>
      </c>
      <c r="AL13" s="69">
        <f>SUMIFS(BONE!$L:$L,BONE!$B:$B,CXT!$A13,BONE!$C:$C,$B13,BONE!$AB:$AB,"*"&amp;CXT!AL$2&amp;"*")</f>
        <v>0</v>
      </c>
      <c r="AM13" s="69">
        <f>SUMIFS(BONE!$L:$L,BONE!$B:$B,CXT!$A13,BONE!$C:$C,$B13,BONE!$AB:$AB,"&lt;&gt;"&amp;"")</f>
        <v>0</v>
      </c>
      <c r="AN13" s="131">
        <f t="shared" si="3"/>
        <v>0</v>
      </c>
    </row>
    <row r="14" spans="1:40" x14ac:dyDescent="0.25">
      <c r="A14" s="290" t="s">
        <v>749</v>
      </c>
      <c r="B14" s="290">
        <v>0</v>
      </c>
      <c r="C14" s="114">
        <f>SUMIFS(BONE!$L:$L,BONE!$B:$B,CXT!$A14,BONE!$C:$C,$B14)</f>
        <v>5</v>
      </c>
      <c r="D14">
        <f t="shared" si="0"/>
        <v>5</v>
      </c>
      <c r="E14" s="114">
        <f>SUMIFS(BONE!$L:$L,BONE!$B:$B,CXT!$A14,BONE!$C:$C,$B14,BONE!$H:$H,CXT!E$2)</f>
        <v>0</v>
      </c>
      <c r="F14">
        <f>SUMIFS(BONE!$L:$L,BONE!$B:$B,CXT!$A14,BONE!$C:$C,$B14,BONE!$H:$H,CXT!F$2)</f>
        <v>0</v>
      </c>
      <c r="G14">
        <f>SUMIFS(BONE!$L:$L,BONE!$B:$B,CXT!$A14,BONE!$C:$C,$B14,BONE!$H:$H,CXT!G$2)</f>
        <v>0</v>
      </c>
      <c r="H14">
        <f>SUMIFS(BONE!$L:$L,BONE!$B:$B,CXT!$A14,BONE!$C:$C,$B14,BONE!$H:$H,CXT!H$2)</f>
        <v>0</v>
      </c>
      <c r="I14">
        <f>SUMIFS(BONE!$L:$L,BONE!$B:$B,CXT!$A14,BONE!$C:$C,$B14,BONE!$H:$H,CXT!I$2)</f>
        <v>0</v>
      </c>
      <c r="J14">
        <f>SUMIFS(BONE!$L:$L,BONE!$B:$B,CXT!$A14,BONE!$C:$C,$B14,BONE!$H:$H,CXT!J$2)</f>
        <v>0</v>
      </c>
      <c r="K14">
        <f>SUMIFS(BONE!$L:$L,BONE!$B:$B,CXT!$A14,BONE!$C:$C,$B14,BONE!$H:$H,CXT!K$2)</f>
        <v>0</v>
      </c>
      <c r="L14">
        <f>SUMIFS(BONE!$L:$L,BONE!$B:$B,CXT!$A14,BONE!$C:$C,$B14,BONE!$H:$H,CXT!L$2)</f>
        <v>0</v>
      </c>
      <c r="M14">
        <f>SUMIFS(BONE!$L:$L,BONE!$B:$B,CXT!$A14,BONE!$C:$C,$B14,BONE!$H:$H,CXT!M$2)</f>
        <v>0</v>
      </c>
      <c r="N14">
        <f>SUMIFS(BONE!$L:$L,BONE!$B:$B,CXT!$A14,BONE!$C:$C,$B14,BONE!$H:$H,CXT!N$2)</f>
        <v>0</v>
      </c>
      <c r="O14">
        <f>SUMIFS(BONE!$L:$L,BONE!$B:$B,CXT!$A14,BONE!$C:$C,$B14,BONE!$H:$H,CXT!O$2)</f>
        <v>5</v>
      </c>
      <c r="P14">
        <f>SUMIFS(BONE!$L:$L,BONE!$B:$B,CXT!$A14,BONE!$C:$C,$B14,BONE!$H:$H,CXT!P$2)</f>
        <v>0</v>
      </c>
      <c r="Q14">
        <f>SUMIFS(BONE!$L:$L,BONE!$B:$B,CXT!$A14,BONE!$C:$C,$B14,BONE!$H:$H,CXT!Q$2)</f>
        <v>0</v>
      </c>
      <c r="R14">
        <f>SUMIFS(BONE!$L:$L,BONE!$B:$B,CXT!$A14,BONE!$C:$C,$B14,BONE!$H:$H,CXT!R$2)</f>
        <v>0</v>
      </c>
      <c r="S14">
        <f>SUMIFS(BONE!$L:$L,BONE!$B:$B,CXT!$A14,BONE!$C:$C,$B14,BONE!$H:$H,CXT!S$2)</f>
        <v>0</v>
      </c>
      <c r="T14">
        <f>SUMIFS(BONE!$L:$L,BONE!$B:$B,CXT!$A14,BONE!$C:$C,$B14,BONE!$H:$H,CXT!T$2)</f>
        <v>0</v>
      </c>
      <c r="U14">
        <f>SUMIFS(BONE!$L:$L,BONE!$B:$B,CXT!$A14,BONE!$C:$C,$B14,BONE!$H:$H,CXT!U$2)</f>
        <v>0</v>
      </c>
      <c r="V14">
        <f>SUMIFS(BONE!$L:$L,BONE!$B:$B,CXT!$A14,BONE!$C:$C,$B14,BONE!$H:$H,CXT!V$2)</f>
        <v>0</v>
      </c>
      <c r="W14" s="114">
        <f>SUMIFS(BONE!$L:$L,BONE!$B:$B,CXT!$A14,BONE!$C:$C,$B14,BONE!$X:$X,"*"&amp;CXT!W$2&amp;"*")</f>
        <v>0</v>
      </c>
      <c r="X14" s="69">
        <f>SUMIFS(BONE!$L:$L,BONE!$B:$B,CXT!$A14,BONE!$C:$C,$B14,BONE!$X:$X,"*"&amp;CXT!X$2&amp;"*")</f>
        <v>0</v>
      </c>
      <c r="Y14" s="69">
        <f>SUMIFS(BONE!$L:$L,BONE!$B:$B,CXT!$A14,BONE!$C:$C,$B14,BONE!$X:$X,"*"&amp;CXT!Y$2&amp;"*")</f>
        <v>0</v>
      </c>
      <c r="Z14" s="69">
        <f>SUMIFS(BONE!$L:$L,BONE!$B:$B,CXT!$A14,BONE!$C:$C,$B14,BONE!$X:$X,"*"&amp;CXT!Z$2&amp;"*")</f>
        <v>0</v>
      </c>
      <c r="AA14" s="69">
        <f>SUMIFS(BONE!$L:$L,BONE!$B:$B,CXT!$A14,BONE!$C:$C,$B14,BONE!$X:$X,"&lt;&gt;"&amp;"")</f>
        <v>0</v>
      </c>
      <c r="AB14" s="131">
        <f t="shared" si="1"/>
        <v>0</v>
      </c>
      <c r="AC14" s="114">
        <f>SUMIFS(BONE!$L:$L,BONE!$B:$B,CXT!$A14,BONE!$C:$C,$B14,BONE!$Z:$Z,"*"&amp;CXT!AC$2&amp;"*")</f>
        <v>0</v>
      </c>
      <c r="AD14" s="69">
        <f>SUMIFS(BONE!$L:$L,BONE!$B:$B,CXT!$A14,BONE!$C:$C,$B14,BONE!$Z:$Z,"*"&amp;CXT!AD$2&amp;"*")</f>
        <v>0</v>
      </c>
      <c r="AE14" s="69">
        <f>SUMIFS(BONE!$L:$L,BONE!$B:$B,CXT!$A14,BONE!$C:$C,$B14,BONE!$Z:$Z,"*"&amp;CXT!AE$2&amp;"*")</f>
        <v>0</v>
      </c>
      <c r="AF14" s="69">
        <f>SUMIFS(BONE!$L:$L,BONE!$B:$B,CXT!$A14,BONE!$C:$C,$B14,BONE!$Z:$Z,"*"&amp;CXT!AF$2&amp;"*")</f>
        <v>0</v>
      </c>
      <c r="AG14" s="69">
        <f>SUMIFS(BONE!$L:$L,BONE!$B:$B,CXT!$A14,BONE!$C:$C,$B14,BONE!$Z:$Z,"*"&amp;CXT!AG$2&amp;"*")</f>
        <v>0</v>
      </c>
      <c r="AH14" s="69">
        <f>SUMIFS(BONE!$L:$L,BONE!$B:$B,CXT!$A14,BONE!$C:$C,$B14,BONE!$Z:$Z,"&lt;&gt;"&amp;"")</f>
        <v>0</v>
      </c>
      <c r="AI14" s="131">
        <f t="shared" si="2"/>
        <v>0</v>
      </c>
      <c r="AJ14" s="114">
        <f>SUMIFS(BONE!$L:$L,BONE!$B:$B,CXT!$A14,BONE!$C:$C,$B14,BONE!$AB:$AB,"*"&amp;CXT!AJ$2&amp;"*")</f>
        <v>0</v>
      </c>
      <c r="AK14" s="69">
        <f>SUMIFS(BONE!$L:$L,BONE!$B:$B,CXT!$A14,BONE!$C:$C,$B14,BONE!$AB:$AB,"*"&amp;CXT!AK$2&amp;"*")</f>
        <v>0</v>
      </c>
      <c r="AL14" s="69">
        <f>SUMIFS(BONE!$L:$L,BONE!$B:$B,CXT!$A14,BONE!$C:$C,$B14,BONE!$AB:$AB,"*"&amp;CXT!AL$2&amp;"*")</f>
        <v>0</v>
      </c>
      <c r="AM14" s="69">
        <f>SUMIFS(BONE!$L:$L,BONE!$B:$B,CXT!$A14,BONE!$C:$C,$B14,BONE!$AB:$AB,"&lt;&gt;"&amp;"")</f>
        <v>0</v>
      </c>
      <c r="AN14" s="131">
        <f t="shared" si="3"/>
        <v>0</v>
      </c>
    </row>
    <row r="15" spans="1:40" x14ac:dyDescent="0.25">
      <c r="A15" s="290" t="s">
        <v>740</v>
      </c>
      <c r="B15" s="290">
        <v>0</v>
      </c>
      <c r="C15" s="114">
        <f>SUMIFS(BONE!$L:$L,BONE!$B:$B,CXT!$A15,BONE!$C:$C,$B15)</f>
        <v>25</v>
      </c>
      <c r="D15">
        <f t="shared" si="0"/>
        <v>20</v>
      </c>
      <c r="E15" s="114">
        <f>SUMIFS(BONE!$L:$L,BONE!$B:$B,CXT!$A15,BONE!$C:$C,$B15,BONE!$H:$H,CXT!E$2)</f>
        <v>13</v>
      </c>
      <c r="F15">
        <f>SUMIFS(BONE!$L:$L,BONE!$B:$B,CXT!$A15,BONE!$C:$C,$B15,BONE!$H:$H,CXT!F$2)</f>
        <v>1</v>
      </c>
      <c r="G15">
        <f>SUMIFS(BONE!$L:$L,BONE!$B:$B,CXT!$A15,BONE!$C:$C,$B15,BONE!$H:$H,CXT!G$2)</f>
        <v>0</v>
      </c>
      <c r="H15">
        <f>SUMIFS(BONE!$L:$L,BONE!$B:$B,CXT!$A15,BONE!$C:$C,$B15,BONE!$H:$H,CXT!H$2)</f>
        <v>0</v>
      </c>
      <c r="I15">
        <f>SUMIFS(BONE!$L:$L,BONE!$B:$B,CXT!$A15,BONE!$C:$C,$B15,BONE!$H:$H,CXT!I$2)</f>
        <v>0</v>
      </c>
      <c r="J15">
        <f>SUMIFS(BONE!$L:$L,BONE!$B:$B,CXT!$A15,BONE!$C:$C,$B15,BONE!$H:$H,CXT!J$2)</f>
        <v>0</v>
      </c>
      <c r="K15">
        <f>SUMIFS(BONE!$L:$L,BONE!$B:$B,CXT!$A15,BONE!$C:$C,$B15,BONE!$H:$H,CXT!K$2)</f>
        <v>0</v>
      </c>
      <c r="L15">
        <f>SUMIFS(BONE!$L:$L,BONE!$B:$B,CXT!$A15,BONE!$C:$C,$B15,BONE!$H:$H,CXT!L$2)</f>
        <v>0</v>
      </c>
      <c r="M15">
        <f>SUMIFS(BONE!$L:$L,BONE!$B:$B,CXT!$A15,BONE!$C:$C,$B15,BONE!$H:$H,CXT!M$2)</f>
        <v>0</v>
      </c>
      <c r="N15">
        <f>SUMIFS(BONE!$L:$L,BONE!$B:$B,CXT!$A15,BONE!$C:$C,$B15,BONE!$H:$H,CXT!N$2)</f>
        <v>0</v>
      </c>
      <c r="O15">
        <f>SUMIFS(BONE!$L:$L,BONE!$B:$B,CXT!$A15,BONE!$C:$C,$B15,BONE!$H:$H,CXT!O$2)</f>
        <v>6</v>
      </c>
      <c r="P15">
        <f>SUMIFS(BONE!$L:$L,BONE!$B:$B,CXT!$A15,BONE!$C:$C,$B15,BONE!$H:$H,CXT!P$2)</f>
        <v>0</v>
      </c>
      <c r="Q15">
        <f>SUMIFS(BONE!$L:$L,BONE!$B:$B,CXT!$A15,BONE!$C:$C,$B15,BONE!$H:$H,CXT!Q$2)</f>
        <v>0</v>
      </c>
      <c r="R15">
        <f>SUMIFS(BONE!$L:$L,BONE!$B:$B,CXT!$A15,BONE!$C:$C,$B15,BONE!$H:$H,CXT!R$2)</f>
        <v>0</v>
      </c>
      <c r="S15">
        <f>SUMIFS(BONE!$L:$L,BONE!$B:$B,CXT!$A15,BONE!$C:$C,$B15,BONE!$H:$H,CXT!S$2)</f>
        <v>5</v>
      </c>
      <c r="T15">
        <f>SUMIFS(BONE!$L:$L,BONE!$B:$B,CXT!$A15,BONE!$C:$C,$B15,BONE!$H:$H,CXT!T$2)</f>
        <v>0</v>
      </c>
      <c r="U15">
        <f>SUMIFS(BONE!$L:$L,BONE!$B:$B,CXT!$A15,BONE!$C:$C,$B15,BONE!$H:$H,CXT!U$2)</f>
        <v>0</v>
      </c>
      <c r="V15">
        <f>SUMIFS(BONE!$L:$L,BONE!$B:$B,CXT!$A15,BONE!$C:$C,$B15,BONE!$H:$H,CXT!V$2)</f>
        <v>0</v>
      </c>
      <c r="W15" s="114">
        <f>SUMIFS(BONE!$L:$L,BONE!$B:$B,CXT!$A15,BONE!$C:$C,$B15,BONE!$X:$X,"*"&amp;CXT!W$2&amp;"*")</f>
        <v>0</v>
      </c>
      <c r="X15" s="69">
        <f>SUMIFS(BONE!$L:$L,BONE!$B:$B,CXT!$A15,BONE!$C:$C,$B15,BONE!$X:$X,"*"&amp;CXT!X$2&amp;"*")</f>
        <v>0</v>
      </c>
      <c r="Y15" s="69">
        <f>SUMIFS(BONE!$L:$L,BONE!$B:$B,CXT!$A15,BONE!$C:$C,$B15,BONE!$X:$X,"*"&amp;CXT!Y$2&amp;"*")</f>
        <v>0</v>
      </c>
      <c r="Z15" s="69">
        <f>SUMIFS(BONE!$L:$L,BONE!$B:$B,CXT!$A15,BONE!$C:$C,$B15,BONE!$X:$X,"*"&amp;CXT!Z$2&amp;"*")</f>
        <v>0</v>
      </c>
      <c r="AA15" s="69">
        <f>SUMIFS(BONE!$L:$L,BONE!$B:$B,CXT!$A15,BONE!$C:$C,$B15,BONE!$X:$X,"&lt;&gt;"&amp;"")</f>
        <v>0</v>
      </c>
      <c r="AB15" s="131">
        <f t="shared" si="1"/>
        <v>0</v>
      </c>
      <c r="AC15" s="114">
        <f>SUMIFS(BONE!$L:$L,BONE!$B:$B,CXT!$A15,BONE!$C:$C,$B15,BONE!$Z:$Z,"*"&amp;CXT!AC$2&amp;"*")</f>
        <v>0</v>
      </c>
      <c r="AD15" s="69">
        <f>SUMIFS(BONE!$L:$L,BONE!$B:$B,CXT!$A15,BONE!$C:$C,$B15,BONE!$Z:$Z,"*"&amp;CXT!AD$2&amp;"*")</f>
        <v>0</v>
      </c>
      <c r="AE15" s="69">
        <f>SUMIFS(BONE!$L:$L,BONE!$B:$B,CXT!$A15,BONE!$C:$C,$B15,BONE!$Z:$Z,"*"&amp;CXT!AE$2&amp;"*")</f>
        <v>0</v>
      </c>
      <c r="AF15" s="69">
        <f>SUMIFS(BONE!$L:$L,BONE!$B:$B,CXT!$A15,BONE!$C:$C,$B15,BONE!$Z:$Z,"*"&amp;CXT!AF$2&amp;"*")</f>
        <v>0</v>
      </c>
      <c r="AG15" s="69">
        <f>SUMIFS(BONE!$L:$L,BONE!$B:$B,CXT!$A15,BONE!$C:$C,$B15,BONE!$Z:$Z,"*"&amp;CXT!AG$2&amp;"*")</f>
        <v>0</v>
      </c>
      <c r="AH15" s="69">
        <f>SUMIFS(BONE!$L:$L,BONE!$B:$B,CXT!$A15,BONE!$C:$C,$B15,BONE!$Z:$Z,"&lt;&gt;"&amp;"")</f>
        <v>0</v>
      </c>
      <c r="AI15" s="131">
        <f t="shared" si="2"/>
        <v>0</v>
      </c>
      <c r="AJ15" s="114">
        <f>SUMIFS(BONE!$L:$L,BONE!$B:$B,CXT!$A15,BONE!$C:$C,$B15,BONE!$AB:$AB,"*"&amp;CXT!AJ$2&amp;"*")</f>
        <v>0</v>
      </c>
      <c r="AK15" s="69">
        <f>SUMIFS(BONE!$L:$L,BONE!$B:$B,CXT!$A15,BONE!$C:$C,$B15,BONE!$AB:$AB,"*"&amp;CXT!AK$2&amp;"*")</f>
        <v>0</v>
      </c>
      <c r="AL15" s="69">
        <f>SUMIFS(BONE!$L:$L,BONE!$B:$B,CXT!$A15,BONE!$C:$C,$B15,BONE!$AB:$AB,"*"&amp;CXT!AL$2&amp;"*")</f>
        <v>0</v>
      </c>
      <c r="AM15" s="69">
        <f>SUMIFS(BONE!$L:$L,BONE!$B:$B,CXT!$A15,BONE!$C:$C,$B15,BONE!$AB:$AB,"&lt;&gt;"&amp;"")</f>
        <v>0</v>
      </c>
      <c r="AN15" s="131">
        <f t="shared" si="3"/>
        <v>0</v>
      </c>
    </row>
    <row r="16" spans="1:40" x14ac:dyDescent="0.25">
      <c r="A16" s="290" t="s">
        <v>729</v>
      </c>
      <c r="B16" s="290">
        <v>0</v>
      </c>
      <c r="C16" s="114">
        <f>SUMIFS(BONE!$L:$L,BONE!$B:$B,CXT!$A16,BONE!$C:$C,$B16)</f>
        <v>3</v>
      </c>
      <c r="D16">
        <f t="shared" si="0"/>
        <v>3</v>
      </c>
      <c r="E16" s="114">
        <f>SUMIFS(BONE!$L:$L,BONE!$B:$B,CXT!$A16,BONE!$C:$C,$B16,BONE!$H:$H,CXT!E$2)</f>
        <v>0</v>
      </c>
      <c r="F16">
        <f>SUMIFS(BONE!$L:$L,BONE!$B:$B,CXT!$A16,BONE!$C:$C,$B16,BONE!$H:$H,CXT!F$2)</f>
        <v>0</v>
      </c>
      <c r="G16">
        <f>SUMIFS(BONE!$L:$L,BONE!$B:$B,CXT!$A16,BONE!$C:$C,$B16,BONE!$H:$H,CXT!G$2)</f>
        <v>0</v>
      </c>
      <c r="H16">
        <f>SUMIFS(BONE!$L:$L,BONE!$B:$B,CXT!$A16,BONE!$C:$C,$B16,BONE!$H:$H,CXT!H$2)</f>
        <v>0</v>
      </c>
      <c r="I16">
        <f>SUMIFS(BONE!$L:$L,BONE!$B:$B,CXT!$A16,BONE!$C:$C,$B16,BONE!$H:$H,CXT!I$2)</f>
        <v>0</v>
      </c>
      <c r="J16">
        <f>SUMIFS(BONE!$L:$L,BONE!$B:$B,CXT!$A16,BONE!$C:$C,$B16,BONE!$H:$H,CXT!J$2)</f>
        <v>1</v>
      </c>
      <c r="K16">
        <f>SUMIFS(BONE!$L:$L,BONE!$B:$B,CXT!$A16,BONE!$C:$C,$B16,BONE!$H:$H,CXT!K$2)</f>
        <v>0</v>
      </c>
      <c r="L16">
        <f>SUMIFS(BONE!$L:$L,BONE!$B:$B,CXT!$A16,BONE!$C:$C,$B16,BONE!$H:$H,CXT!L$2)</f>
        <v>0</v>
      </c>
      <c r="M16">
        <f>SUMIFS(BONE!$L:$L,BONE!$B:$B,CXT!$A16,BONE!$C:$C,$B16,BONE!$H:$H,CXT!M$2)</f>
        <v>0</v>
      </c>
      <c r="N16">
        <f>SUMIFS(BONE!$L:$L,BONE!$B:$B,CXT!$A16,BONE!$C:$C,$B16,BONE!$H:$H,CXT!N$2)</f>
        <v>0</v>
      </c>
      <c r="O16">
        <f>SUMIFS(BONE!$L:$L,BONE!$B:$B,CXT!$A16,BONE!$C:$C,$B16,BONE!$H:$H,CXT!O$2)</f>
        <v>2</v>
      </c>
      <c r="P16">
        <f>SUMIFS(BONE!$L:$L,BONE!$B:$B,CXT!$A16,BONE!$C:$C,$B16,BONE!$H:$H,CXT!P$2)</f>
        <v>0</v>
      </c>
      <c r="Q16">
        <f>SUMIFS(BONE!$L:$L,BONE!$B:$B,CXT!$A16,BONE!$C:$C,$B16,BONE!$H:$H,CXT!Q$2)</f>
        <v>0</v>
      </c>
      <c r="R16">
        <f>SUMIFS(BONE!$L:$L,BONE!$B:$B,CXT!$A16,BONE!$C:$C,$B16,BONE!$H:$H,CXT!R$2)</f>
        <v>0</v>
      </c>
      <c r="S16">
        <f>SUMIFS(BONE!$L:$L,BONE!$B:$B,CXT!$A16,BONE!$C:$C,$B16,BONE!$H:$H,CXT!S$2)</f>
        <v>0</v>
      </c>
      <c r="T16">
        <f>SUMIFS(BONE!$L:$L,BONE!$B:$B,CXT!$A16,BONE!$C:$C,$B16,BONE!$H:$H,CXT!T$2)</f>
        <v>0</v>
      </c>
      <c r="U16">
        <f>SUMIFS(BONE!$L:$L,BONE!$B:$B,CXT!$A16,BONE!$C:$C,$B16,BONE!$H:$H,CXT!U$2)</f>
        <v>0</v>
      </c>
      <c r="V16">
        <f>SUMIFS(BONE!$L:$L,BONE!$B:$B,CXT!$A16,BONE!$C:$C,$B16,BONE!$H:$H,CXT!V$2)</f>
        <v>0</v>
      </c>
      <c r="W16" s="114">
        <f>SUMIFS(BONE!$L:$L,BONE!$B:$B,CXT!$A16,BONE!$C:$C,$B16,BONE!$X:$X,"*"&amp;CXT!W$2&amp;"*")</f>
        <v>0</v>
      </c>
      <c r="X16" s="69">
        <f>SUMIFS(BONE!$L:$L,BONE!$B:$B,CXT!$A16,BONE!$C:$C,$B16,BONE!$X:$X,"*"&amp;CXT!X$2&amp;"*")</f>
        <v>0</v>
      </c>
      <c r="Y16" s="69">
        <f>SUMIFS(BONE!$L:$L,BONE!$B:$B,CXT!$A16,BONE!$C:$C,$B16,BONE!$X:$X,"*"&amp;CXT!Y$2&amp;"*")</f>
        <v>0</v>
      </c>
      <c r="Z16" s="69">
        <f>SUMIFS(BONE!$L:$L,BONE!$B:$B,CXT!$A16,BONE!$C:$C,$B16,BONE!$X:$X,"*"&amp;CXT!Z$2&amp;"*")</f>
        <v>0</v>
      </c>
      <c r="AA16" s="69">
        <f>SUMIFS(BONE!$L:$L,BONE!$B:$B,CXT!$A16,BONE!$C:$C,$B16,BONE!$X:$X,"&lt;&gt;"&amp;"")</f>
        <v>0</v>
      </c>
      <c r="AB16" s="131">
        <f t="shared" si="1"/>
        <v>0</v>
      </c>
      <c r="AC16" s="114">
        <f>SUMIFS(BONE!$L:$L,BONE!$B:$B,CXT!$A16,BONE!$C:$C,$B16,BONE!$Z:$Z,"*"&amp;CXT!AC$2&amp;"*")</f>
        <v>0</v>
      </c>
      <c r="AD16" s="69">
        <f>SUMIFS(BONE!$L:$L,BONE!$B:$B,CXT!$A16,BONE!$C:$C,$B16,BONE!$Z:$Z,"*"&amp;CXT!AD$2&amp;"*")</f>
        <v>0</v>
      </c>
      <c r="AE16" s="69">
        <f>SUMIFS(BONE!$L:$L,BONE!$B:$B,CXT!$A16,BONE!$C:$C,$B16,BONE!$Z:$Z,"*"&amp;CXT!AE$2&amp;"*")</f>
        <v>0</v>
      </c>
      <c r="AF16" s="69">
        <f>SUMIFS(BONE!$L:$L,BONE!$B:$B,CXT!$A16,BONE!$C:$C,$B16,BONE!$Z:$Z,"*"&amp;CXT!AF$2&amp;"*")</f>
        <v>0</v>
      </c>
      <c r="AG16" s="69">
        <f>SUMIFS(BONE!$L:$L,BONE!$B:$B,CXT!$A16,BONE!$C:$C,$B16,BONE!$Z:$Z,"*"&amp;CXT!AG$2&amp;"*")</f>
        <v>0</v>
      </c>
      <c r="AH16" s="69">
        <f>SUMIFS(BONE!$L:$L,BONE!$B:$B,CXT!$A16,BONE!$C:$C,$B16,BONE!$Z:$Z,"&lt;&gt;"&amp;"")</f>
        <v>0</v>
      </c>
      <c r="AI16" s="131">
        <f t="shared" si="2"/>
        <v>0</v>
      </c>
      <c r="AJ16" s="114">
        <f>SUMIFS(BONE!$L:$L,BONE!$B:$B,CXT!$A16,BONE!$C:$C,$B16,BONE!$AB:$AB,"*"&amp;CXT!AJ$2&amp;"*")</f>
        <v>0</v>
      </c>
      <c r="AK16" s="69">
        <f>SUMIFS(BONE!$L:$L,BONE!$B:$B,CXT!$A16,BONE!$C:$C,$B16,BONE!$AB:$AB,"*"&amp;CXT!AK$2&amp;"*")</f>
        <v>0</v>
      </c>
      <c r="AL16" s="69">
        <f>SUMIFS(BONE!$L:$L,BONE!$B:$B,CXT!$A16,BONE!$C:$C,$B16,BONE!$AB:$AB,"*"&amp;CXT!AL$2&amp;"*")</f>
        <v>0</v>
      </c>
      <c r="AM16" s="69">
        <f>SUMIFS(BONE!$L:$L,BONE!$B:$B,CXT!$A16,BONE!$C:$C,$B16,BONE!$AB:$AB,"&lt;&gt;"&amp;"")</f>
        <v>0</v>
      </c>
      <c r="AN16" s="131">
        <f t="shared" si="3"/>
        <v>0</v>
      </c>
    </row>
    <row r="17" spans="1:40" x14ac:dyDescent="0.25">
      <c r="A17" s="290" t="s">
        <v>747</v>
      </c>
      <c r="B17" s="290">
        <v>0</v>
      </c>
      <c r="C17" s="114">
        <f>SUMIFS(BONE!$L:$L,BONE!$B:$B,CXT!$A17,BONE!$C:$C,$B17)</f>
        <v>1</v>
      </c>
      <c r="D17">
        <f t="shared" si="0"/>
        <v>1</v>
      </c>
      <c r="E17" s="114">
        <f>SUMIFS(BONE!$L:$L,BONE!$B:$B,CXT!$A17,BONE!$C:$C,$B17,BONE!$H:$H,CXT!E$2)</f>
        <v>1</v>
      </c>
      <c r="F17">
        <f>SUMIFS(BONE!$L:$L,BONE!$B:$B,CXT!$A17,BONE!$C:$C,$B17,BONE!$H:$H,CXT!F$2)</f>
        <v>0</v>
      </c>
      <c r="G17">
        <f>SUMIFS(BONE!$L:$L,BONE!$B:$B,CXT!$A17,BONE!$C:$C,$B17,BONE!$H:$H,CXT!G$2)</f>
        <v>0</v>
      </c>
      <c r="H17">
        <f>SUMIFS(BONE!$L:$L,BONE!$B:$B,CXT!$A17,BONE!$C:$C,$B17,BONE!$H:$H,CXT!H$2)</f>
        <v>0</v>
      </c>
      <c r="I17">
        <f>SUMIFS(BONE!$L:$L,BONE!$B:$B,CXT!$A17,BONE!$C:$C,$B17,BONE!$H:$H,CXT!I$2)</f>
        <v>0</v>
      </c>
      <c r="J17">
        <f>SUMIFS(BONE!$L:$L,BONE!$B:$B,CXT!$A17,BONE!$C:$C,$B17,BONE!$H:$H,CXT!J$2)</f>
        <v>0</v>
      </c>
      <c r="K17">
        <f>SUMIFS(BONE!$L:$L,BONE!$B:$B,CXT!$A17,BONE!$C:$C,$B17,BONE!$H:$H,CXT!K$2)</f>
        <v>0</v>
      </c>
      <c r="L17">
        <f>SUMIFS(BONE!$L:$L,BONE!$B:$B,CXT!$A17,BONE!$C:$C,$B17,BONE!$H:$H,CXT!L$2)</f>
        <v>0</v>
      </c>
      <c r="M17">
        <f>SUMIFS(BONE!$L:$L,BONE!$B:$B,CXT!$A17,BONE!$C:$C,$B17,BONE!$H:$H,CXT!M$2)</f>
        <v>0</v>
      </c>
      <c r="N17">
        <f>SUMIFS(BONE!$L:$L,BONE!$B:$B,CXT!$A17,BONE!$C:$C,$B17,BONE!$H:$H,CXT!N$2)</f>
        <v>0</v>
      </c>
      <c r="O17">
        <f>SUMIFS(BONE!$L:$L,BONE!$B:$B,CXT!$A17,BONE!$C:$C,$B17,BONE!$H:$H,CXT!O$2)</f>
        <v>0</v>
      </c>
      <c r="P17">
        <f>SUMIFS(BONE!$L:$L,BONE!$B:$B,CXT!$A17,BONE!$C:$C,$B17,BONE!$H:$H,CXT!P$2)</f>
        <v>0</v>
      </c>
      <c r="Q17">
        <f>SUMIFS(BONE!$L:$L,BONE!$B:$B,CXT!$A17,BONE!$C:$C,$B17,BONE!$H:$H,CXT!Q$2)</f>
        <v>0</v>
      </c>
      <c r="R17">
        <f>SUMIFS(BONE!$L:$L,BONE!$B:$B,CXT!$A17,BONE!$C:$C,$B17,BONE!$H:$H,CXT!R$2)</f>
        <v>0</v>
      </c>
      <c r="S17">
        <f>SUMIFS(BONE!$L:$L,BONE!$B:$B,CXT!$A17,BONE!$C:$C,$B17,BONE!$H:$H,CXT!S$2)</f>
        <v>0</v>
      </c>
      <c r="T17">
        <f>SUMIFS(BONE!$L:$L,BONE!$B:$B,CXT!$A17,BONE!$C:$C,$B17,BONE!$H:$H,CXT!T$2)</f>
        <v>0</v>
      </c>
      <c r="U17">
        <f>SUMIFS(BONE!$L:$L,BONE!$B:$B,CXT!$A17,BONE!$C:$C,$B17,BONE!$H:$H,CXT!U$2)</f>
        <v>0</v>
      </c>
      <c r="V17">
        <f>SUMIFS(BONE!$L:$L,BONE!$B:$B,CXT!$A17,BONE!$C:$C,$B17,BONE!$H:$H,CXT!V$2)</f>
        <v>0</v>
      </c>
      <c r="W17" s="114">
        <f>SUMIFS(BONE!$L:$L,BONE!$B:$B,CXT!$A17,BONE!$C:$C,$B17,BONE!$X:$X,"*"&amp;CXT!W$2&amp;"*")</f>
        <v>0</v>
      </c>
      <c r="X17" s="69">
        <f>SUMIFS(BONE!$L:$L,BONE!$B:$B,CXT!$A17,BONE!$C:$C,$B17,BONE!$X:$X,"*"&amp;CXT!X$2&amp;"*")</f>
        <v>0</v>
      </c>
      <c r="Y17" s="69">
        <f>SUMIFS(BONE!$L:$L,BONE!$B:$B,CXT!$A17,BONE!$C:$C,$B17,BONE!$X:$X,"*"&amp;CXT!Y$2&amp;"*")</f>
        <v>0</v>
      </c>
      <c r="Z17" s="69">
        <f>SUMIFS(BONE!$L:$L,BONE!$B:$B,CXT!$A17,BONE!$C:$C,$B17,BONE!$X:$X,"*"&amp;CXT!Z$2&amp;"*")</f>
        <v>0</v>
      </c>
      <c r="AA17" s="69">
        <f>SUMIFS(BONE!$L:$L,BONE!$B:$B,CXT!$A17,BONE!$C:$C,$B17,BONE!$X:$X,"&lt;&gt;"&amp;"")</f>
        <v>0</v>
      </c>
      <c r="AB17" s="131">
        <f t="shared" si="1"/>
        <v>0</v>
      </c>
      <c r="AC17" s="114">
        <f>SUMIFS(BONE!$L:$L,BONE!$B:$B,CXT!$A17,BONE!$C:$C,$B17,BONE!$Z:$Z,"*"&amp;CXT!AC$2&amp;"*")</f>
        <v>0</v>
      </c>
      <c r="AD17" s="69">
        <f>SUMIFS(BONE!$L:$L,BONE!$B:$B,CXT!$A17,BONE!$C:$C,$B17,BONE!$Z:$Z,"*"&amp;CXT!AD$2&amp;"*")</f>
        <v>0</v>
      </c>
      <c r="AE17" s="69">
        <f>SUMIFS(BONE!$L:$L,BONE!$B:$B,CXT!$A17,BONE!$C:$C,$B17,BONE!$Z:$Z,"*"&amp;CXT!AE$2&amp;"*")</f>
        <v>0</v>
      </c>
      <c r="AF17" s="69">
        <f>SUMIFS(BONE!$L:$L,BONE!$B:$B,CXT!$A17,BONE!$C:$C,$B17,BONE!$Z:$Z,"*"&amp;CXT!AF$2&amp;"*")</f>
        <v>0</v>
      </c>
      <c r="AG17" s="69">
        <f>SUMIFS(BONE!$L:$L,BONE!$B:$B,CXT!$A17,BONE!$C:$C,$B17,BONE!$Z:$Z,"*"&amp;CXT!AG$2&amp;"*")</f>
        <v>0</v>
      </c>
      <c r="AH17" s="69">
        <f>SUMIFS(BONE!$L:$L,BONE!$B:$B,CXT!$A17,BONE!$C:$C,$B17,BONE!$Z:$Z,"&lt;&gt;"&amp;"")</f>
        <v>0</v>
      </c>
      <c r="AI17" s="131">
        <f t="shared" si="2"/>
        <v>0</v>
      </c>
      <c r="AJ17" s="114">
        <f>SUMIFS(BONE!$L:$L,BONE!$B:$B,CXT!$A17,BONE!$C:$C,$B17,BONE!$AB:$AB,"*"&amp;CXT!AJ$2&amp;"*")</f>
        <v>0</v>
      </c>
      <c r="AK17" s="69">
        <f>SUMIFS(BONE!$L:$L,BONE!$B:$B,CXT!$A17,BONE!$C:$C,$B17,BONE!$AB:$AB,"*"&amp;CXT!AK$2&amp;"*")</f>
        <v>0</v>
      </c>
      <c r="AL17" s="69">
        <f>SUMIFS(BONE!$L:$L,BONE!$B:$B,CXT!$A17,BONE!$C:$C,$B17,BONE!$AB:$AB,"*"&amp;CXT!AL$2&amp;"*")</f>
        <v>0</v>
      </c>
      <c r="AM17" s="69">
        <f>SUMIFS(BONE!$L:$L,BONE!$B:$B,CXT!$A17,BONE!$C:$C,$B17,BONE!$AB:$AB,"&lt;&gt;"&amp;"")</f>
        <v>0</v>
      </c>
      <c r="AN17" s="131">
        <f t="shared" si="3"/>
        <v>0</v>
      </c>
    </row>
    <row r="18" spans="1:40" x14ac:dyDescent="0.25">
      <c r="A18"/>
      <c r="B18"/>
      <c r="C18" s="114">
        <f>SUMIFS(BONE!$L:$L,BONE!$B:$B,CXT!$A18,BONE!$C:$C,$B18)</f>
        <v>0</v>
      </c>
      <c r="D18">
        <f t="shared" si="0"/>
        <v>0</v>
      </c>
      <c r="E18" s="114">
        <f>SUMIFS(BONE!$L:$L,BONE!$B:$B,CXT!$A18,BONE!$C:$C,$B18,BONE!$H:$H,CXT!E$2)</f>
        <v>0</v>
      </c>
      <c r="F18">
        <f>SUMIFS(BONE!$L:$L,BONE!$B:$B,CXT!$A18,BONE!$C:$C,$B18,BONE!$H:$H,CXT!F$2)</f>
        <v>0</v>
      </c>
      <c r="G18">
        <f>SUMIFS(BONE!$L:$L,BONE!$B:$B,CXT!$A18,BONE!$C:$C,$B18,BONE!$H:$H,CXT!G$2)</f>
        <v>0</v>
      </c>
      <c r="H18">
        <f>SUMIFS(BONE!$L:$L,BONE!$B:$B,CXT!$A18,BONE!$C:$C,$B18,BONE!$H:$H,CXT!H$2)</f>
        <v>0</v>
      </c>
      <c r="I18">
        <f>SUMIFS(BONE!$L:$L,BONE!$B:$B,CXT!$A18,BONE!$C:$C,$B18,BONE!$H:$H,CXT!I$2)</f>
        <v>0</v>
      </c>
      <c r="J18">
        <f>SUMIFS(BONE!$L:$L,BONE!$B:$B,CXT!$A18,BONE!$C:$C,$B18,BONE!$H:$H,CXT!J$2)</f>
        <v>0</v>
      </c>
      <c r="K18">
        <f>SUMIFS(BONE!$L:$L,BONE!$B:$B,CXT!$A18,BONE!$C:$C,$B18,BONE!$H:$H,CXT!K$2)</f>
        <v>0</v>
      </c>
      <c r="L18">
        <f>SUMIFS(BONE!$L:$L,BONE!$B:$B,CXT!$A18,BONE!$C:$C,$B18,BONE!$H:$H,CXT!L$2)</f>
        <v>0</v>
      </c>
      <c r="M18">
        <f>SUMIFS(BONE!$L:$L,BONE!$B:$B,CXT!$A18,BONE!$C:$C,$B18,BONE!$H:$H,CXT!M$2)</f>
        <v>0</v>
      </c>
      <c r="N18">
        <f>SUMIFS(BONE!$L:$L,BONE!$B:$B,CXT!$A18,BONE!$C:$C,$B18,BONE!$H:$H,CXT!N$2)</f>
        <v>0</v>
      </c>
      <c r="O18">
        <f>SUMIFS(BONE!$L:$L,BONE!$B:$B,CXT!$A18,BONE!$C:$C,$B18,BONE!$H:$H,CXT!O$2)</f>
        <v>0</v>
      </c>
      <c r="P18">
        <f>SUMIFS(BONE!$L:$L,BONE!$B:$B,CXT!$A18,BONE!$C:$C,$B18,BONE!$H:$H,CXT!P$2)</f>
        <v>0</v>
      </c>
      <c r="Q18">
        <f>SUMIFS(BONE!$L:$L,BONE!$B:$B,CXT!$A18,BONE!$C:$C,$B18,BONE!$H:$H,CXT!Q$2)</f>
        <v>0</v>
      </c>
      <c r="R18">
        <f>SUMIFS(BONE!$L:$L,BONE!$B:$B,CXT!$A18,BONE!$C:$C,$B18,BONE!$H:$H,CXT!R$2)</f>
        <v>0</v>
      </c>
      <c r="S18">
        <f>SUMIFS(BONE!$L:$L,BONE!$B:$B,CXT!$A18,BONE!$C:$C,$B18,BONE!$H:$H,CXT!S$2)</f>
        <v>0</v>
      </c>
      <c r="T18">
        <f>SUMIFS(BONE!$L:$L,BONE!$B:$B,CXT!$A18,BONE!$C:$C,$B18,BONE!$H:$H,CXT!T$2)</f>
        <v>0</v>
      </c>
      <c r="U18">
        <f>SUMIFS(BONE!$L:$L,BONE!$B:$B,CXT!$A18,BONE!$C:$C,$B18,BONE!$H:$H,CXT!U$2)</f>
        <v>0</v>
      </c>
      <c r="V18">
        <f>SUMIFS(BONE!$L:$L,BONE!$B:$B,CXT!$A18,BONE!$C:$C,$B18,BONE!$H:$H,CXT!V$2)</f>
        <v>0</v>
      </c>
      <c r="W18" s="114">
        <f>SUMIFS(BONE!$L:$L,BONE!$B:$B,CXT!$A18,BONE!$C:$C,$B18,BONE!$X:$X,"*"&amp;CXT!W$2&amp;"*")</f>
        <v>0</v>
      </c>
      <c r="X18" s="69">
        <f>SUMIFS(BONE!$L:$L,BONE!$B:$B,CXT!$A18,BONE!$C:$C,$B18,BONE!$X:$X,"*"&amp;CXT!X$2&amp;"*")</f>
        <v>0</v>
      </c>
      <c r="Y18" s="69">
        <f>SUMIFS(BONE!$L:$L,BONE!$B:$B,CXT!$A18,BONE!$C:$C,$B18,BONE!$X:$X,"*"&amp;CXT!Y$2&amp;"*")</f>
        <v>0</v>
      </c>
      <c r="Z18" s="69">
        <f>SUMIFS(BONE!$L:$L,BONE!$B:$B,CXT!$A18,BONE!$C:$C,$B18,BONE!$X:$X,"*"&amp;CXT!Z$2&amp;"*")</f>
        <v>0</v>
      </c>
      <c r="AA18" s="69">
        <f>SUMIFS(BONE!$L:$L,BONE!$B:$B,CXT!$A18,BONE!$C:$C,$B18,BONE!$X:$X,"&lt;&gt;"&amp;"")</f>
        <v>0</v>
      </c>
      <c r="AB18" s="131" t="e">
        <f t="shared" si="1"/>
        <v>#DIV/0!</v>
      </c>
      <c r="AC18" s="114">
        <f>SUMIFS(BONE!$L:$L,BONE!$B:$B,CXT!$A18,BONE!$C:$C,$B18,BONE!$Z:$Z,"*"&amp;CXT!AC$2&amp;"*")</f>
        <v>0</v>
      </c>
      <c r="AD18" s="69">
        <f>SUMIFS(BONE!$L:$L,BONE!$B:$B,CXT!$A18,BONE!$C:$C,$B18,BONE!$Z:$Z,"*"&amp;CXT!AD$2&amp;"*")</f>
        <v>0</v>
      </c>
      <c r="AE18" s="69">
        <f>SUMIFS(BONE!$L:$L,BONE!$B:$B,CXT!$A18,BONE!$C:$C,$B18,BONE!$Z:$Z,"*"&amp;CXT!AE$2&amp;"*")</f>
        <v>0</v>
      </c>
      <c r="AF18" s="69">
        <f>SUMIFS(BONE!$L:$L,BONE!$B:$B,CXT!$A18,BONE!$C:$C,$B18,BONE!$Z:$Z,"*"&amp;CXT!AF$2&amp;"*")</f>
        <v>0</v>
      </c>
      <c r="AG18" s="69">
        <f>SUMIFS(BONE!$L:$L,BONE!$B:$B,CXT!$A18,BONE!$C:$C,$B18,BONE!$Z:$Z,"*"&amp;CXT!AG$2&amp;"*")</f>
        <v>0</v>
      </c>
      <c r="AH18" s="69">
        <f>SUMIFS(BONE!$L:$L,BONE!$B:$B,CXT!$A18,BONE!$C:$C,$B18,BONE!$Z:$Z,"&lt;&gt;"&amp;"")</f>
        <v>0</v>
      </c>
      <c r="AI18" s="131" t="e">
        <f t="shared" si="2"/>
        <v>#DIV/0!</v>
      </c>
      <c r="AJ18" s="114">
        <f>SUMIFS(BONE!$L:$L,BONE!$B:$B,CXT!$A18,BONE!$C:$C,$B18,BONE!$AB:$AB,"*"&amp;CXT!AJ$2&amp;"*")</f>
        <v>0</v>
      </c>
      <c r="AK18" s="69">
        <f>SUMIFS(BONE!$L:$L,BONE!$B:$B,CXT!$A18,BONE!$C:$C,$B18,BONE!$AB:$AB,"*"&amp;CXT!AK$2&amp;"*")</f>
        <v>0</v>
      </c>
      <c r="AL18" s="69">
        <f>SUMIFS(BONE!$L:$L,BONE!$B:$B,CXT!$A18,BONE!$C:$C,$B18,BONE!$AB:$AB,"*"&amp;CXT!AL$2&amp;"*")</f>
        <v>0</v>
      </c>
      <c r="AM18" s="69">
        <f>SUMIFS(BONE!$L:$L,BONE!$B:$B,CXT!$A18,BONE!$C:$C,$B18,BONE!$AB:$AB,"&lt;&gt;"&amp;"")</f>
        <v>0</v>
      </c>
      <c r="AN18" s="131" t="e">
        <f t="shared" si="3"/>
        <v>#DIV/0!</v>
      </c>
    </row>
    <row r="19" spans="1:40" x14ac:dyDescent="0.25">
      <c r="A19"/>
      <c r="B19"/>
      <c r="C19" s="114">
        <f>SUMIFS(BONE!$L:$L,BONE!$B:$B,CXT!$A19,BONE!$C:$C,$B19)</f>
        <v>0</v>
      </c>
      <c r="D19">
        <f t="shared" si="0"/>
        <v>0</v>
      </c>
      <c r="E19" s="114">
        <f>SUMIFS(BONE!$L:$L,BONE!$B:$B,CXT!$A19,BONE!$C:$C,$B19,BONE!$H:$H,CXT!E$2)</f>
        <v>0</v>
      </c>
      <c r="F19">
        <f>SUMIFS(BONE!$L:$L,BONE!$B:$B,CXT!$A19,BONE!$C:$C,$B19,BONE!$H:$H,CXT!F$2)</f>
        <v>0</v>
      </c>
      <c r="G19">
        <f>SUMIFS(BONE!$L:$L,BONE!$B:$B,CXT!$A19,BONE!$C:$C,$B19,BONE!$H:$H,CXT!G$2)</f>
        <v>0</v>
      </c>
      <c r="H19">
        <f>SUMIFS(BONE!$L:$L,BONE!$B:$B,CXT!$A19,BONE!$C:$C,$B19,BONE!$H:$H,CXT!H$2)</f>
        <v>0</v>
      </c>
      <c r="I19">
        <f>SUMIFS(BONE!$L:$L,BONE!$B:$B,CXT!$A19,BONE!$C:$C,$B19,BONE!$H:$H,CXT!I$2)</f>
        <v>0</v>
      </c>
      <c r="J19">
        <f>SUMIFS(BONE!$L:$L,BONE!$B:$B,CXT!$A19,BONE!$C:$C,$B19,BONE!$H:$H,CXT!J$2)</f>
        <v>0</v>
      </c>
      <c r="K19">
        <f>SUMIFS(BONE!$L:$L,BONE!$B:$B,CXT!$A19,BONE!$C:$C,$B19,BONE!$H:$H,CXT!K$2)</f>
        <v>0</v>
      </c>
      <c r="L19">
        <f>SUMIFS(BONE!$L:$L,BONE!$B:$B,CXT!$A19,BONE!$C:$C,$B19,BONE!$H:$H,CXT!L$2)</f>
        <v>0</v>
      </c>
      <c r="M19">
        <f>SUMIFS(BONE!$L:$L,BONE!$B:$B,CXT!$A19,BONE!$C:$C,$B19,BONE!$H:$H,CXT!M$2)</f>
        <v>0</v>
      </c>
      <c r="N19">
        <f>SUMIFS(BONE!$L:$L,BONE!$B:$B,CXT!$A19,BONE!$C:$C,$B19,BONE!$H:$H,CXT!N$2)</f>
        <v>0</v>
      </c>
      <c r="O19">
        <f>SUMIFS(BONE!$L:$L,BONE!$B:$B,CXT!$A19,BONE!$C:$C,$B19,BONE!$H:$H,CXT!O$2)</f>
        <v>0</v>
      </c>
      <c r="P19">
        <f>SUMIFS(BONE!$L:$L,BONE!$B:$B,CXT!$A19,BONE!$C:$C,$B19,BONE!$H:$H,CXT!P$2)</f>
        <v>0</v>
      </c>
      <c r="Q19">
        <f>SUMIFS(BONE!$L:$L,BONE!$B:$B,CXT!$A19,BONE!$C:$C,$B19,BONE!$H:$H,CXT!Q$2)</f>
        <v>0</v>
      </c>
      <c r="R19">
        <f>SUMIFS(BONE!$L:$L,BONE!$B:$B,CXT!$A19,BONE!$C:$C,$B19,BONE!$H:$H,CXT!R$2)</f>
        <v>0</v>
      </c>
      <c r="S19">
        <f>SUMIFS(BONE!$L:$L,BONE!$B:$B,CXT!$A19,BONE!$C:$C,$B19,BONE!$H:$H,CXT!S$2)</f>
        <v>0</v>
      </c>
      <c r="T19">
        <f>SUMIFS(BONE!$L:$L,BONE!$B:$B,CXT!$A19,BONE!$C:$C,$B19,BONE!$H:$H,CXT!T$2)</f>
        <v>0</v>
      </c>
      <c r="U19">
        <f>SUMIFS(BONE!$L:$L,BONE!$B:$B,CXT!$A19,BONE!$C:$C,$B19,BONE!$H:$H,CXT!U$2)</f>
        <v>0</v>
      </c>
      <c r="V19">
        <f>SUMIFS(BONE!$L:$L,BONE!$B:$B,CXT!$A19,BONE!$C:$C,$B19,BONE!$H:$H,CXT!V$2)</f>
        <v>0</v>
      </c>
      <c r="W19" s="114">
        <f>SUMIFS(BONE!$L:$L,BONE!$B:$B,CXT!$A19,BONE!$C:$C,$B19,BONE!$X:$X,"*"&amp;CXT!W$2&amp;"*")</f>
        <v>0</v>
      </c>
      <c r="X19" s="69">
        <f>SUMIFS(BONE!$L:$L,BONE!$B:$B,CXT!$A19,BONE!$C:$C,$B19,BONE!$X:$X,"*"&amp;CXT!X$2&amp;"*")</f>
        <v>0</v>
      </c>
      <c r="Y19" s="69">
        <f>SUMIFS(BONE!$L:$L,BONE!$B:$B,CXT!$A19,BONE!$C:$C,$B19,BONE!$X:$X,"*"&amp;CXT!Y$2&amp;"*")</f>
        <v>0</v>
      </c>
      <c r="Z19" s="69">
        <f>SUMIFS(BONE!$L:$L,BONE!$B:$B,CXT!$A19,BONE!$C:$C,$B19,BONE!$X:$X,"*"&amp;CXT!Z$2&amp;"*")</f>
        <v>0</v>
      </c>
      <c r="AA19" s="69">
        <f>SUMIFS(BONE!$L:$L,BONE!$B:$B,CXT!$A19,BONE!$C:$C,$B19,BONE!$X:$X,"&lt;&gt;"&amp;"")</f>
        <v>0</v>
      </c>
      <c r="AB19" s="131" t="e">
        <f t="shared" si="1"/>
        <v>#DIV/0!</v>
      </c>
      <c r="AC19" s="114">
        <f>SUMIFS(BONE!$L:$L,BONE!$B:$B,CXT!$A19,BONE!$C:$C,$B19,BONE!$Z:$Z,"*"&amp;CXT!AC$2&amp;"*")</f>
        <v>0</v>
      </c>
      <c r="AD19" s="69">
        <f>SUMIFS(BONE!$L:$L,BONE!$B:$B,CXT!$A19,BONE!$C:$C,$B19,BONE!$Z:$Z,"*"&amp;CXT!AD$2&amp;"*")</f>
        <v>0</v>
      </c>
      <c r="AE19" s="69">
        <f>SUMIFS(BONE!$L:$L,BONE!$B:$B,CXT!$A19,BONE!$C:$C,$B19,BONE!$Z:$Z,"*"&amp;CXT!AE$2&amp;"*")</f>
        <v>0</v>
      </c>
      <c r="AF19" s="69">
        <f>SUMIFS(BONE!$L:$L,BONE!$B:$B,CXT!$A19,BONE!$C:$C,$B19,BONE!$Z:$Z,"*"&amp;CXT!AF$2&amp;"*")</f>
        <v>0</v>
      </c>
      <c r="AG19" s="69">
        <f>SUMIFS(BONE!$L:$L,BONE!$B:$B,CXT!$A19,BONE!$C:$C,$B19,BONE!$Z:$Z,"*"&amp;CXT!AG$2&amp;"*")</f>
        <v>0</v>
      </c>
      <c r="AH19" s="69">
        <f>SUMIFS(BONE!$L:$L,BONE!$B:$B,CXT!$A19,BONE!$C:$C,$B19,BONE!$Z:$Z,"&lt;&gt;"&amp;"")</f>
        <v>0</v>
      </c>
      <c r="AI19" s="131" t="e">
        <f t="shared" si="2"/>
        <v>#DIV/0!</v>
      </c>
      <c r="AJ19" s="114">
        <f>SUMIFS(BONE!$L:$L,BONE!$B:$B,CXT!$A19,BONE!$C:$C,$B19,BONE!$AB:$AB,"*"&amp;CXT!AJ$2&amp;"*")</f>
        <v>0</v>
      </c>
      <c r="AK19" s="69">
        <f>SUMIFS(BONE!$L:$L,BONE!$B:$B,CXT!$A19,BONE!$C:$C,$B19,BONE!$AB:$AB,"*"&amp;CXT!AK$2&amp;"*")</f>
        <v>0</v>
      </c>
      <c r="AL19" s="69">
        <f>SUMIFS(BONE!$L:$L,BONE!$B:$B,CXT!$A19,BONE!$C:$C,$B19,BONE!$AB:$AB,"*"&amp;CXT!AL$2&amp;"*")</f>
        <v>0</v>
      </c>
      <c r="AM19" s="69">
        <f>SUMIFS(BONE!$L:$L,BONE!$B:$B,CXT!$A19,BONE!$C:$C,$B19,BONE!$AB:$AB,"&lt;&gt;"&amp;"")</f>
        <v>0</v>
      </c>
      <c r="AN19" s="131" t="e">
        <f t="shared" si="3"/>
        <v>#DIV/0!</v>
      </c>
    </row>
    <row r="20" spans="1:40" x14ac:dyDescent="0.25">
      <c r="A20"/>
      <c r="B20"/>
      <c r="C20" s="114">
        <f>SUMIFS(BONE!$L:$L,BONE!$B:$B,CXT!$A20,BONE!$C:$C,$B20)</f>
        <v>0</v>
      </c>
      <c r="D20">
        <f t="shared" si="0"/>
        <v>0</v>
      </c>
      <c r="E20" s="114">
        <f>SUMIFS(BONE!$L:$L,BONE!$B:$B,CXT!$A20,BONE!$C:$C,$B20,BONE!$H:$H,CXT!E$2)</f>
        <v>0</v>
      </c>
      <c r="F20">
        <f>SUMIFS(BONE!$L:$L,BONE!$B:$B,CXT!$A20,BONE!$C:$C,$B20,BONE!$H:$H,CXT!F$2)</f>
        <v>0</v>
      </c>
      <c r="G20">
        <f>SUMIFS(BONE!$L:$L,BONE!$B:$B,CXT!$A20,BONE!$C:$C,$B20,BONE!$H:$H,CXT!G$2)</f>
        <v>0</v>
      </c>
      <c r="H20">
        <f>SUMIFS(BONE!$L:$L,BONE!$B:$B,CXT!$A20,BONE!$C:$C,$B20,BONE!$H:$H,CXT!H$2)</f>
        <v>0</v>
      </c>
      <c r="I20">
        <f>SUMIFS(BONE!$L:$L,BONE!$B:$B,CXT!$A20,BONE!$C:$C,$B20,BONE!$H:$H,CXT!I$2)</f>
        <v>0</v>
      </c>
      <c r="J20">
        <f>SUMIFS(BONE!$L:$L,BONE!$B:$B,CXT!$A20,BONE!$C:$C,$B20,BONE!$H:$H,CXT!J$2)</f>
        <v>0</v>
      </c>
      <c r="K20">
        <f>SUMIFS(BONE!$L:$L,BONE!$B:$B,CXT!$A20,BONE!$C:$C,$B20,BONE!$H:$H,CXT!K$2)</f>
        <v>0</v>
      </c>
      <c r="L20">
        <f>SUMIFS(BONE!$L:$L,BONE!$B:$B,CXT!$A20,BONE!$C:$C,$B20,BONE!$H:$H,CXT!L$2)</f>
        <v>0</v>
      </c>
      <c r="M20">
        <f>SUMIFS(BONE!$L:$L,BONE!$B:$B,CXT!$A20,BONE!$C:$C,$B20,BONE!$H:$H,CXT!M$2)</f>
        <v>0</v>
      </c>
      <c r="N20">
        <f>SUMIFS(BONE!$L:$L,BONE!$B:$B,CXT!$A20,BONE!$C:$C,$B20,BONE!$H:$H,CXT!N$2)</f>
        <v>0</v>
      </c>
      <c r="O20">
        <f>SUMIFS(BONE!$L:$L,BONE!$B:$B,CXT!$A20,BONE!$C:$C,$B20,BONE!$H:$H,CXT!O$2)</f>
        <v>0</v>
      </c>
      <c r="P20">
        <f>SUMIFS(BONE!$L:$L,BONE!$B:$B,CXT!$A20,BONE!$C:$C,$B20,BONE!$H:$H,CXT!P$2)</f>
        <v>0</v>
      </c>
      <c r="Q20">
        <f>SUMIFS(BONE!$L:$L,BONE!$B:$B,CXT!$A20,BONE!$C:$C,$B20,BONE!$H:$H,CXT!Q$2)</f>
        <v>0</v>
      </c>
      <c r="R20">
        <f>SUMIFS(BONE!$L:$L,BONE!$B:$B,CXT!$A20,BONE!$C:$C,$B20,BONE!$H:$H,CXT!R$2)</f>
        <v>0</v>
      </c>
      <c r="S20">
        <f>SUMIFS(BONE!$L:$L,BONE!$B:$B,CXT!$A20,BONE!$C:$C,$B20,BONE!$H:$H,CXT!S$2)</f>
        <v>0</v>
      </c>
      <c r="T20">
        <f>SUMIFS(BONE!$L:$L,BONE!$B:$B,CXT!$A20,BONE!$C:$C,$B20,BONE!$H:$H,CXT!T$2)</f>
        <v>0</v>
      </c>
      <c r="U20">
        <f>SUMIFS(BONE!$L:$L,BONE!$B:$B,CXT!$A20,BONE!$C:$C,$B20,BONE!$H:$H,CXT!U$2)</f>
        <v>0</v>
      </c>
      <c r="V20">
        <f>SUMIFS(BONE!$L:$L,BONE!$B:$B,CXT!$A20,BONE!$C:$C,$B20,BONE!$H:$H,CXT!V$2)</f>
        <v>0</v>
      </c>
      <c r="W20" s="114">
        <f>SUMIFS(BONE!$L:$L,BONE!$B:$B,CXT!$A20,BONE!$C:$C,$B20,BONE!$X:$X,"*"&amp;CXT!W$2&amp;"*")</f>
        <v>0</v>
      </c>
      <c r="X20" s="69">
        <f>SUMIFS(BONE!$L:$L,BONE!$B:$B,CXT!$A20,BONE!$C:$C,$B20,BONE!$X:$X,"*"&amp;CXT!X$2&amp;"*")</f>
        <v>0</v>
      </c>
      <c r="Y20" s="69">
        <f>SUMIFS(BONE!$L:$L,BONE!$B:$B,CXT!$A20,BONE!$C:$C,$B20,BONE!$X:$X,"*"&amp;CXT!Y$2&amp;"*")</f>
        <v>0</v>
      </c>
      <c r="Z20" s="69">
        <f>SUMIFS(BONE!$L:$L,BONE!$B:$B,CXT!$A20,BONE!$C:$C,$B20,BONE!$X:$X,"*"&amp;CXT!Z$2&amp;"*")</f>
        <v>0</v>
      </c>
      <c r="AA20" s="69">
        <f>SUMIFS(BONE!$L:$L,BONE!$B:$B,CXT!$A20,BONE!$C:$C,$B20,BONE!$X:$X,"&lt;&gt;"&amp;"")</f>
        <v>0</v>
      </c>
      <c r="AB20" s="131" t="e">
        <f t="shared" si="1"/>
        <v>#DIV/0!</v>
      </c>
      <c r="AC20" s="114">
        <f>SUMIFS(BONE!$L:$L,BONE!$B:$B,CXT!$A20,BONE!$C:$C,$B20,BONE!$Z:$Z,"*"&amp;CXT!AC$2&amp;"*")</f>
        <v>0</v>
      </c>
      <c r="AD20" s="69">
        <f>SUMIFS(BONE!$L:$L,BONE!$B:$B,CXT!$A20,BONE!$C:$C,$B20,BONE!$Z:$Z,"*"&amp;CXT!AD$2&amp;"*")</f>
        <v>0</v>
      </c>
      <c r="AE20" s="69">
        <f>SUMIFS(BONE!$L:$L,BONE!$B:$B,CXT!$A20,BONE!$C:$C,$B20,BONE!$Z:$Z,"*"&amp;CXT!AE$2&amp;"*")</f>
        <v>0</v>
      </c>
      <c r="AF20" s="69">
        <f>SUMIFS(BONE!$L:$L,BONE!$B:$B,CXT!$A20,BONE!$C:$C,$B20,BONE!$Z:$Z,"*"&amp;CXT!AF$2&amp;"*")</f>
        <v>0</v>
      </c>
      <c r="AG20" s="69">
        <f>SUMIFS(BONE!$L:$L,BONE!$B:$B,CXT!$A20,BONE!$C:$C,$B20,BONE!$Z:$Z,"*"&amp;CXT!AG$2&amp;"*")</f>
        <v>0</v>
      </c>
      <c r="AH20" s="69">
        <f>SUMIFS(BONE!$L:$L,BONE!$B:$B,CXT!$A20,BONE!$C:$C,$B20,BONE!$Z:$Z,"&lt;&gt;"&amp;"")</f>
        <v>0</v>
      </c>
      <c r="AI20" s="131" t="e">
        <f t="shared" si="2"/>
        <v>#DIV/0!</v>
      </c>
      <c r="AJ20" s="114">
        <f>SUMIFS(BONE!$L:$L,BONE!$B:$B,CXT!$A20,BONE!$C:$C,$B20,BONE!$AB:$AB,"*"&amp;CXT!AJ$2&amp;"*")</f>
        <v>0</v>
      </c>
      <c r="AK20" s="69">
        <f>SUMIFS(BONE!$L:$L,BONE!$B:$B,CXT!$A20,BONE!$C:$C,$B20,BONE!$AB:$AB,"*"&amp;CXT!AK$2&amp;"*")</f>
        <v>0</v>
      </c>
      <c r="AL20" s="69">
        <f>SUMIFS(BONE!$L:$L,BONE!$B:$B,CXT!$A20,BONE!$C:$C,$B20,BONE!$AB:$AB,"*"&amp;CXT!AL$2&amp;"*")</f>
        <v>0</v>
      </c>
      <c r="AM20" s="69">
        <f>SUMIFS(BONE!$L:$L,BONE!$B:$B,CXT!$A20,BONE!$C:$C,$B20,BONE!$AB:$AB,"&lt;&gt;"&amp;"")</f>
        <v>0</v>
      </c>
      <c r="AN20" s="131" t="e">
        <f t="shared" si="3"/>
        <v>#DIV/0!</v>
      </c>
    </row>
    <row r="21" spans="1:40" x14ac:dyDescent="0.25">
      <c r="A21"/>
      <c r="B21"/>
      <c r="C21" s="114">
        <f>SUMIFS(BONE!$L:$L,BONE!$B:$B,CXT!$A21,BONE!$C:$C,$B21)</f>
        <v>0</v>
      </c>
      <c r="D21">
        <f t="shared" si="0"/>
        <v>0</v>
      </c>
      <c r="E21" s="114">
        <f>SUMIFS(BONE!$L:$L,BONE!$B:$B,CXT!$A21,BONE!$C:$C,$B21,BONE!$H:$H,CXT!E$2)</f>
        <v>0</v>
      </c>
      <c r="F21">
        <f>SUMIFS(BONE!$L:$L,BONE!$B:$B,CXT!$A21,BONE!$C:$C,$B21,BONE!$H:$H,CXT!F$2)</f>
        <v>0</v>
      </c>
      <c r="G21">
        <f>SUMIFS(BONE!$L:$L,BONE!$B:$B,CXT!$A21,BONE!$C:$C,$B21,BONE!$H:$H,CXT!G$2)</f>
        <v>0</v>
      </c>
      <c r="H21">
        <f>SUMIFS(BONE!$L:$L,BONE!$B:$B,CXT!$A21,BONE!$C:$C,$B21,BONE!$H:$H,CXT!H$2)</f>
        <v>0</v>
      </c>
      <c r="I21">
        <f>SUMIFS(BONE!$L:$L,BONE!$B:$B,CXT!$A21,BONE!$C:$C,$B21,BONE!$H:$H,CXT!I$2)</f>
        <v>0</v>
      </c>
      <c r="J21">
        <f>SUMIFS(BONE!$L:$L,BONE!$B:$B,CXT!$A21,BONE!$C:$C,$B21,BONE!$H:$H,CXT!J$2)</f>
        <v>0</v>
      </c>
      <c r="K21">
        <f>SUMIFS(BONE!$L:$L,BONE!$B:$B,CXT!$A21,BONE!$C:$C,$B21,BONE!$H:$H,CXT!K$2)</f>
        <v>0</v>
      </c>
      <c r="L21">
        <f>SUMIFS(BONE!$L:$L,BONE!$B:$B,CXT!$A21,BONE!$C:$C,$B21,BONE!$H:$H,CXT!L$2)</f>
        <v>0</v>
      </c>
      <c r="M21">
        <f>SUMIFS(BONE!$L:$L,BONE!$B:$B,CXT!$A21,BONE!$C:$C,$B21,BONE!$H:$H,CXT!M$2)</f>
        <v>0</v>
      </c>
      <c r="N21">
        <f>SUMIFS(BONE!$L:$L,BONE!$B:$B,CXT!$A21,BONE!$C:$C,$B21,BONE!$H:$H,CXT!N$2)</f>
        <v>0</v>
      </c>
      <c r="O21">
        <f>SUMIFS(BONE!$L:$L,BONE!$B:$B,CXT!$A21,BONE!$C:$C,$B21,BONE!$H:$H,CXT!O$2)</f>
        <v>0</v>
      </c>
      <c r="P21">
        <f>SUMIFS(BONE!$L:$L,BONE!$B:$B,CXT!$A21,BONE!$C:$C,$B21,BONE!$H:$H,CXT!P$2)</f>
        <v>0</v>
      </c>
      <c r="Q21">
        <f>SUMIFS(BONE!$L:$L,BONE!$B:$B,CXT!$A21,BONE!$C:$C,$B21,BONE!$H:$H,CXT!Q$2)</f>
        <v>0</v>
      </c>
      <c r="R21">
        <f>SUMIFS(BONE!$L:$L,BONE!$B:$B,CXT!$A21,BONE!$C:$C,$B21,BONE!$H:$H,CXT!R$2)</f>
        <v>0</v>
      </c>
      <c r="S21">
        <f>SUMIFS(BONE!$L:$L,BONE!$B:$B,CXT!$A21,BONE!$C:$C,$B21,BONE!$H:$H,CXT!S$2)</f>
        <v>0</v>
      </c>
      <c r="T21">
        <f>SUMIFS(BONE!$L:$L,BONE!$B:$B,CXT!$A21,BONE!$C:$C,$B21,BONE!$H:$H,CXT!T$2)</f>
        <v>0</v>
      </c>
      <c r="U21">
        <f>SUMIFS(BONE!$L:$L,BONE!$B:$B,CXT!$A21,BONE!$C:$C,$B21,BONE!$H:$H,CXT!U$2)</f>
        <v>0</v>
      </c>
      <c r="V21">
        <f>SUMIFS(BONE!$L:$L,BONE!$B:$B,CXT!$A21,BONE!$C:$C,$B21,BONE!$H:$H,CXT!V$2)</f>
        <v>0</v>
      </c>
      <c r="W21" s="114">
        <f>SUMIFS(BONE!$L:$L,BONE!$B:$B,CXT!$A21,BONE!$C:$C,$B21,BONE!$X:$X,"*"&amp;CXT!W$2&amp;"*")</f>
        <v>0</v>
      </c>
      <c r="X21" s="69">
        <f>SUMIFS(BONE!$L:$L,BONE!$B:$B,CXT!$A21,BONE!$C:$C,$B21,BONE!$X:$X,"*"&amp;CXT!X$2&amp;"*")</f>
        <v>0</v>
      </c>
      <c r="Y21" s="69">
        <f>SUMIFS(BONE!$L:$L,BONE!$B:$B,CXT!$A21,BONE!$C:$C,$B21,BONE!$X:$X,"*"&amp;CXT!Y$2&amp;"*")</f>
        <v>0</v>
      </c>
      <c r="Z21" s="69">
        <f>SUMIFS(BONE!$L:$L,BONE!$B:$B,CXT!$A21,BONE!$C:$C,$B21,BONE!$X:$X,"*"&amp;CXT!Z$2&amp;"*")</f>
        <v>0</v>
      </c>
      <c r="AA21" s="69">
        <f>SUMIFS(BONE!$L:$L,BONE!$B:$B,CXT!$A21,BONE!$C:$C,$B21,BONE!$X:$X,"&lt;&gt;"&amp;"")</f>
        <v>0</v>
      </c>
      <c r="AB21" s="131" t="e">
        <f t="shared" si="1"/>
        <v>#DIV/0!</v>
      </c>
      <c r="AC21" s="114">
        <f>SUMIFS(BONE!$L:$L,BONE!$B:$B,CXT!$A21,BONE!$C:$C,$B21,BONE!$Z:$Z,"*"&amp;CXT!AC$2&amp;"*")</f>
        <v>0</v>
      </c>
      <c r="AD21" s="69">
        <f>SUMIFS(BONE!$L:$L,BONE!$B:$B,CXT!$A21,BONE!$C:$C,$B21,BONE!$Z:$Z,"*"&amp;CXT!AD$2&amp;"*")</f>
        <v>0</v>
      </c>
      <c r="AE21" s="69">
        <f>SUMIFS(BONE!$L:$L,BONE!$B:$B,CXT!$A21,BONE!$C:$C,$B21,BONE!$Z:$Z,"*"&amp;CXT!AE$2&amp;"*")</f>
        <v>0</v>
      </c>
      <c r="AF21" s="69">
        <f>SUMIFS(BONE!$L:$L,BONE!$B:$B,CXT!$A21,BONE!$C:$C,$B21,BONE!$Z:$Z,"*"&amp;CXT!AF$2&amp;"*")</f>
        <v>0</v>
      </c>
      <c r="AG21" s="69">
        <f>SUMIFS(BONE!$L:$L,BONE!$B:$B,CXT!$A21,BONE!$C:$C,$B21,BONE!$Z:$Z,"*"&amp;CXT!AG$2&amp;"*")</f>
        <v>0</v>
      </c>
      <c r="AH21" s="69">
        <f>SUMIFS(BONE!$L:$L,BONE!$B:$B,CXT!$A21,BONE!$C:$C,$B21,BONE!$Z:$Z,"&lt;&gt;"&amp;"")</f>
        <v>0</v>
      </c>
      <c r="AI21" s="131" t="e">
        <f t="shared" si="2"/>
        <v>#DIV/0!</v>
      </c>
      <c r="AJ21" s="114">
        <f>SUMIFS(BONE!$L:$L,BONE!$B:$B,CXT!$A21,BONE!$C:$C,$B21,BONE!$AB:$AB,"*"&amp;CXT!AJ$2&amp;"*")</f>
        <v>0</v>
      </c>
      <c r="AK21" s="69">
        <f>SUMIFS(BONE!$L:$L,BONE!$B:$B,CXT!$A21,BONE!$C:$C,$B21,BONE!$AB:$AB,"*"&amp;CXT!AK$2&amp;"*")</f>
        <v>0</v>
      </c>
      <c r="AL21" s="69">
        <f>SUMIFS(BONE!$L:$L,BONE!$B:$B,CXT!$A21,BONE!$C:$C,$B21,BONE!$AB:$AB,"*"&amp;CXT!AL$2&amp;"*")</f>
        <v>0</v>
      </c>
      <c r="AM21" s="69">
        <f>SUMIFS(BONE!$L:$L,BONE!$B:$B,CXT!$A21,BONE!$C:$C,$B21,BONE!$AB:$AB,"&lt;&gt;"&amp;"")</f>
        <v>0</v>
      </c>
      <c r="AN21" s="131" t="e">
        <f t="shared" si="3"/>
        <v>#DIV/0!</v>
      </c>
    </row>
    <row r="22" spans="1:40" x14ac:dyDescent="0.25">
      <c r="A22"/>
      <c r="B22"/>
      <c r="C22" s="114">
        <f>SUMIFS(BONE!$L:$L,BONE!$B:$B,CXT!$A22,BONE!$C:$C,$B22)</f>
        <v>0</v>
      </c>
      <c r="D22">
        <f t="shared" si="0"/>
        <v>0</v>
      </c>
      <c r="E22" s="114">
        <f>SUMIFS(BONE!$L:$L,BONE!$B:$B,CXT!$A22,BONE!$C:$C,$B22,BONE!$H:$H,CXT!E$2)</f>
        <v>0</v>
      </c>
      <c r="F22">
        <f>SUMIFS(BONE!$L:$L,BONE!$B:$B,CXT!$A22,BONE!$C:$C,$B22,BONE!$H:$H,CXT!F$2)</f>
        <v>0</v>
      </c>
      <c r="G22">
        <f>SUMIFS(BONE!$L:$L,BONE!$B:$B,CXT!$A22,BONE!$C:$C,$B22,BONE!$H:$H,CXT!G$2)</f>
        <v>0</v>
      </c>
      <c r="H22">
        <f>SUMIFS(BONE!$L:$L,BONE!$B:$B,CXT!$A22,BONE!$C:$C,$B22,BONE!$H:$H,CXT!H$2)</f>
        <v>0</v>
      </c>
      <c r="I22">
        <f>SUMIFS(BONE!$L:$L,BONE!$B:$B,CXT!$A22,BONE!$C:$C,$B22,BONE!$H:$H,CXT!I$2)</f>
        <v>0</v>
      </c>
      <c r="J22">
        <f>SUMIFS(BONE!$L:$L,BONE!$B:$B,CXT!$A22,BONE!$C:$C,$B22,BONE!$H:$H,CXT!J$2)</f>
        <v>0</v>
      </c>
      <c r="K22">
        <f>SUMIFS(BONE!$L:$L,BONE!$B:$B,CXT!$A22,BONE!$C:$C,$B22,BONE!$H:$H,CXT!K$2)</f>
        <v>0</v>
      </c>
      <c r="L22">
        <f>SUMIFS(BONE!$L:$L,BONE!$B:$B,CXT!$A22,BONE!$C:$C,$B22,BONE!$H:$H,CXT!L$2)</f>
        <v>0</v>
      </c>
      <c r="M22">
        <f>SUMIFS(BONE!$L:$L,BONE!$B:$B,CXT!$A22,BONE!$C:$C,$B22,BONE!$H:$H,CXT!M$2)</f>
        <v>0</v>
      </c>
      <c r="N22">
        <f>SUMIFS(BONE!$L:$L,BONE!$B:$B,CXT!$A22,BONE!$C:$C,$B22,BONE!$H:$H,CXT!N$2)</f>
        <v>0</v>
      </c>
      <c r="O22">
        <f>SUMIFS(BONE!$L:$L,BONE!$B:$B,CXT!$A22,BONE!$C:$C,$B22,BONE!$H:$H,CXT!O$2)</f>
        <v>0</v>
      </c>
      <c r="P22">
        <f>SUMIFS(BONE!$L:$L,BONE!$B:$B,CXT!$A22,BONE!$C:$C,$B22,BONE!$H:$H,CXT!P$2)</f>
        <v>0</v>
      </c>
      <c r="Q22">
        <f>SUMIFS(BONE!$L:$L,BONE!$B:$B,CXT!$A22,BONE!$C:$C,$B22,BONE!$H:$H,CXT!Q$2)</f>
        <v>0</v>
      </c>
      <c r="R22">
        <f>SUMIFS(BONE!$L:$L,BONE!$B:$B,CXT!$A22,BONE!$C:$C,$B22,BONE!$H:$H,CXT!R$2)</f>
        <v>0</v>
      </c>
      <c r="S22">
        <f>SUMIFS(BONE!$L:$L,BONE!$B:$B,CXT!$A22,BONE!$C:$C,$B22,BONE!$H:$H,CXT!S$2)</f>
        <v>0</v>
      </c>
      <c r="T22">
        <f>SUMIFS(BONE!$L:$L,BONE!$B:$B,CXT!$A22,BONE!$C:$C,$B22,BONE!$H:$H,CXT!T$2)</f>
        <v>0</v>
      </c>
      <c r="U22">
        <f>SUMIFS(BONE!$L:$L,BONE!$B:$B,CXT!$A22,BONE!$C:$C,$B22,BONE!$H:$H,CXT!U$2)</f>
        <v>0</v>
      </c>
      <c r="V22">
        <f>SUMIFS(BONE!$L:$L,BONE!$B:$B,CXT!$A22,BONE!$C:$C,$B22,BONE!$H:$H,CXT!V$2)</f>
        <v>0</v>
      </c>
      <c r="W22" s="114">
        <f>SUMIFS(BONE!$L:$L,BONE!$B:$B,CXT!$A22,BONE!$C:$C,$B22,BONE!$X:$X,"*"&amp;CXT!W$2&amp;"*")</f>
        <v>0</v>
      </c>
      <c r="X22" s="69">
        <f>SUMIFS(BONE!$L:$L,BONE!$B:$B,CXT!$A22,BONE!$C:$C,$B22,BONE!$X:$X,"*"&amp;CXT!X$2&amp;"*")</f>
        <v>0</v>
      </c>
      <c r="Y22" s="69">
        <f>SUMIFS(BONE!$L:$L,BONE!$B:$B,CXT!$A22,BONE!$C:$C,$B22,BONE!$X:$X,"*"&amp;CXT!Y$2&amp;"*")</f>
        <v>0</v>
      </c>
      <c r="Z22" s="69">
        <f>SUMIFS(BONE!$L:$L,BONE!$B:$B,CXT!$A22,BONE!$C:$C,$B22,BONE!$X:$X,"*"&amp;CXT!Z$2&amp;"*")</f>
        <v>0</v>
      </c>
      <c r="AA22" s="69">
        <f>SUMIFS(BONE!$L:$L,BONE!$B:$B,CXT!$A22,BONE!$C:$C,$B22,BONE!$X:$X,"&lt;&gt;"&amp;"")</f>
        <v>0</v>
      </c>
      <c r="AB22" s="131" t="e">
        <f t="shared" si="1"/>
        <v>#DIV/0!</v>
      </c>
      <c r="AC22" s="114">
        <f>SUMIFS(BONE!$L:$L,BONE!$B:$B,CXT!$A22,BONE!$C:$C,$B22,BONE!$Z:$Z,"*"&amp;CXT!AC$2&amp;"*")</f>
        <v>0</v>
      </c>
      <c r="AD22" s="69">
        <f>SUMIFS(BONE!$L:$L,BONE!$B:$B,CXT!$A22,BONE!$C:$C,$B22,BONE!$Z:$Z,"*"&amp;CXT!AD$2&amp;"*")</f>
        <v>0</v>
      </c>
      <c r="AE22" s="69">
        <f>SUMIFS(BONE!$L:$L,BONE!$B:$B,CXT!$A22,BONE!$C:$C,$B22,BONE!$Z:$Z,"*"&amp;CXT!AE$2&amp;"*")</f>
        <v>0</v>
      </c>
      <c r="AF22" s="69">
        <f>SUMIFS(BONE!$L:$L,BONE!$B:$B,CXT!$A22,BONE!$C:$C,$B22,BONE!$Z:$Z,"*"&amp;CXT!AF$2&amp;"*")</f>
        <v>0</v>
      </c>
      <c r="AG22" s="69">
        <f>SUMIFS(BONE!$L:$L,BONE!$B:$B,CXT!$A22,BONE!$C:$C,$B22,BONE!$Z:$Z,"*"&amp;CXT!AG$2&amp;"*")</f>
        <v>0</v>
      </c>
      <c r="AH22" s="69">
        <f>SUMIFS(BONE!$L:$L,BONE!$B:$B,CXT!$A22,BONE!$C:$C,$B22,BONE!$Z:$Z,"&lt;&gt;"&amp;"")</f>
        <v>0</v>
      </c>
      <c r="AI22" s="131" t="e">
        <f t="shared" si="2"/>
        <v>#DIV/0!</v>
      </c>
      <c r="AJ22" s="114">
        <f>SUMIFS(BONE!$L:$L,BONE!$B:$B,CXT!$A22,BONE!$C:$C,$B22,BONE!$AB:$AB,"*"&amp;CXT!AJ$2&amp;"*")</f>
        <v>0</v>
      </c>
      <c r="AK22" s="69">
        <f>SUMIFS(BONE!$L:$L,BONE!$B:$B,CXT!$A22,BONE!$C:$C,$B22,BONE!$AB:$AB,"*"&amp;CXT!AK$2&amp;"*")</f>
        <v>0</v>
      </c>
      <c r="AL22" s="69">
        <f>SUMIFS(BONE!$L:$L,BONE!$B:$B,CXT!$A22,BONE!$C:$C,$B22,BONE!$AB:$AB,"*"&amp;CXT!AL$2&amp;"*")</f>
        <v>0</v>
      </c>
      <c r="AM22" s="69">
        <f>SUMIFS(BONE!$L:$L,BONE!$B:$B,CXT!$A22,BONE!$C:$C,$B22,BONE!$AB:$AB,"&lt;&gt;"&amp;"")</f>
        <v>0</v>
      </c>
      <c r="AN22" s="131" t="e">
        <f t="shared" si="3"/>
        <v>#DIV/0!</v>
      </c>
    </row>
    <row r="23" spans="1:40" x14ac:dyDescent="0.25">
      <c r="A23"/>
      <c r="B23"/>
      <c r="C23" s="114">
        <f>SUMIFS(BONE!$L:$L,BONE!$B:$B,CXT!$A23,BONE!$C:$C,$B23)</f>
        <v>0</v>
      </c>
      <c r="D23">
        <f t="shared" si="0"/>
        <v>0</v>
      </c>
      <c r="E23" s="114">
        <f>SUMIFS(BONE!$L:$L,BONE!$B:$B,CXT!$A23,BONE!$C:$C,$B23,BONE!$H:$H,CXT!E$2)</f>
        <v>0</v>
      </c>
      <c r="F23">
        <f>SUMIFS(BONE!$L:$L,BONE!$B:$B,CXT!$A23,BONE!$C:$C,$B23,BONE!$H:$H,CXT!F$2)</f>
        <v>0</v>
      </c>
      <c r="G23">
        <f>SUMIFS(BONE!$L:$L,BONE!$B:$B,CXT!$A23,BONE!$C:$C,$B23,BONE!$H:$H,CXT!G$2)</f>
        <v>0</v>
      </c>
      <c r="H23">
        <f>SUMIFS(BONE!$L:$L,BONE!$B:$B,CXT!$A23,BONE!$C:$C,$B23,BONE!$H:$H,CXT!H$2)</f>
        <v>0</v>
      </c>
      <c r="I23">
        <f>SUMIFS(BONE!$L:$L,BONE!$B:$B,CXT!$A23,BONE!$C:$C,$B23,BONE!$H:$H,CXT!I$2)</f>
        <v>0</v>
      </c>
      <c r="J23">
        <f>SUMIFS(BONE!$L:$L,BONE!$B:$B,CXT!$A23,BONE!$C:$C,$B23,BONE!$H:$H,CXT!J$2)</f>
        <v>0</v>
      </c>
      <c r="K23">
        <f>SUMIFS(BONE!$L:$L,BONE!$B:$B,CXT!$A23,BONE!$C:$C,$B23,BONE!$H:$H,CXT!K$2)</f>
        <v>0</v>
      </c>
      <c r="L23">
        <f>SUMIFS(BONE!$L:$L,BONE!$B:$B,CXT!$A23,BONE!$C:$C,$B23,BONE!$H:$H,CXT!L$2)</f>
        <v>0</v>
      </c>
      <c r="M23">
        <f>SUMIFS(BONE!$L:$L,BONE!$B:$B,CXT!$A23,BONE!$C:$C,$B23,BONE!$H:$H,CXT!M$2)</f>
        <v>0</v>
      </c>
      <c r="N23">
        <f>SUMIFS(BONE!$L:$L,BONE!$B:$B,CXT!$A23,BONE!$C:$C,$B23,BONE!$H:$H,CXT!N$2)</f>
        <v>0</v>
      </c>
      <c r="O23">
        <f>SUMIFS(BONE!$L:$L,BONE!$B:$B,CXT!$A23,BONE!$C:$C,$B23,BONE!$H:$H,CXT!O$2)</f>
        <v>0</v>
      </c>
      <c r="P23">
        <f>SUMIFS(BONE!$L:$L,BONE!$B:$B,CXT!$A23,BONE!$C:$C,$B23,BONE!$H:$H,CXT!P$2)</f>
        <v>0</v>
      </c>
      <c r="Q23">
        <f>SUMIFS(BONE!$L:$L,BONE!$B:$B,CXT!$A23,BONE!$C:$C,$B23,BONE!$H:$H,CXT!Q$2)</f>
        <v>0</v>
      </c>
      <c r="R23">
        <f>SUMIFS(BONE!$L:$L,BONE!$B:$B,CXT!$A23,BONE!$C:$C,$B23,BONE!$H:$H,CXT!R$2)</f>
        <v>0</v>
      </c>
      <c r="S23">
        <f>SUMIFS(BONE!$L:$L,BONE!$B:$B,CXT!$A23,BONE!$C:$C,$B23,BONE!$H:$H,CXT!S$2)</f>
        <v>0</v>
      </c>
      <c r="T23">
        <f>SUMIFS(BONE!$L:$L,BONE!$B:$B,CXT!$A23,BONE!$C:$C,$B23,BONE!$H:$H,CXT!T$2)</f>
        <v>0</v>
      </c>
      <c r="U23">
        <f>SUMIFS(BONE!$L:$L,BONE!$B:$B,CXT!$A23,BONE!$C:$C,$B23,BONE!$H:$H,CXT!U$2)</f>
        <v>0</v>
      </c>
      <c r="V23">
        <f>SUMIFS(BONE!$L:$L,BONE!$B:$B,CXT!$A23,BONE!$C:$C,$B23,BONE!$H:$H,CXT!V$2)</f>
        <v>0</v>
      </c>
      <c r="W23" s="114">
        <f>SUMIFS(BONE!$L:$L,BONE!$B:$B,CXT!$A23,BONE!$C:$C,$B23,BONE!$X:$X,"*"&amp;CXT!W$2&amp;"*")</f>
        <v>0</v>
      </c>
      <c r="X23" s="69">
        <f>SUMIFS(BONE!$L:$L,BONE!$B:$B,CXT!$A23,BONE!$C:$C,$B23,BONE!$X:$X,"*"&amp;CXT!X$2&amp;"*")</f>
        <v>0</v>
      </c>
      <c r="Y23" s="69">
        <f>SUMIFS(BONE!$L:$L,BONE!$B:$B,CXT!$A23,BONE!$C:$C,$B23,BONE!$X:$X,"*"&amp;CXT!Y$2&amp;"*")</f>
        <v>0</v>
      </c>
      <c r="Z23" s="69">
        <f>SUMIFS(BONE!$L:$L,BONE!$B:$B,CXT!$A23,BONE!$C:$C,$B23,BONE!$X:$X,"*"&amp;CXT!Z$2&amp;"*")</f>
        <v>0</v>
      </c>
      <c r="AA23" s="69">
        <f>SUMIFS(BONE!$L:$L,BONE!$B:$B,CXT!$A23,BONE!$C:$C,$B23,BONE!$X:$X,"&lt;&gt;"&amp;"")</f>
        <v>0</v>
      </c>
      <c r="AB23" s="131" t="e">
        <f t="shared" si="1"/>
        <v>#DIV/0!</v>
      </c>
      <c r="AC23" s="114">
        <f>SUMIFS(BONE!$L:$L,BONE!$B:$B,CXT!$A23,BONE!$C:$C,$B23,BONE!$Z:$Z,"*"&amp;CXT!AC$2&amp;"*")</f>
        <v>0</v>
      </c>
      <c r="AD23" s="69">
        <f>SUMIFS(BONE!$L:$L,BONE!$B:$B,CXT!$A23,BONE!$C:$C,$B23,BONE!$Z:$Z,"*"&amp;CXT!AD$2&amp;"*")</f>
        <v>0</v>
      </c>
      <c r="AE23" s="69">
        <f>SUMIFS(BONE!$L:$L,BONE!$B:$B,CXT!$A23,BONE!$C:$C,$B23,BONE!$Z:$Z,"*"&amp;CXT!AE$2&amp;"*")</f>
        <v>0</v>
      </c>
      <c r="AF23" s="69">
        <f>SUMIFS(BONE!$L:$L,BONE!$B:$B,CXT!$A23,BONE!$C:$C,$B23,BONE!$Z:$Z,"*"&amp;CXT!AF$2&amp;"*")</f>
        <v>0</v>
      </c>
      <c r="AG23" s="69">
        <f>SUMIFS(BONE!$L:$L,BONE!$B:$B,CXT!$A23,BONE!$C:$C,$B23,BONE!$Z:$Z,"*"&amp;CXT!AG$2&amp;"*")</f>
        <v>0</v>
      </c>
      <c r="AH23" s="69">
        <f>SUMIFS(BONE!$L:$L,BONE!$B:$B,CXT!$A23,BONE!$C:$C,$B23,BONE!$Z:$Z,"&lt;&gt;"&amp;"")</f>
        <v>0</v>
      </c>
      <c r="AI23" s="131" t="e">
        <f t="shared" si="2"/>
        <v>#DIV/0!</v>
      </c>
      <c r="AJ23" s="114">
        <f>SUMIFS(BONE!$L:$L,BONE!$B:$B,CXT!$A23,BONE!$C:$C,$B23,BONE!$AB:$AB,"*"&amp;CXT!AJ$2&amp;"*")</f>
        <v>0</v>
      </c>
      <c r="AK23" s="69">
        <f>SUMIFS(BONE!$L:$L,BONE!$B:$B,CXT!$A23,BONE!$C:$C,$B23,BONE!$AB:$AB,"*"&amp;CXT!AK$2&amp;"*")</f>
        <v>0</v>
      </c>
      <c r="AL23" s="69">
        <f>SUMIFS(BONE!$L:$L,BONE!$B:$B,CXT!$A23,BONE!$C:$C,$B23,BONE!$AB:$AB,"*"&amp;CXT!AL$2&amp;"*")</f>
        <v>0</v>
      </c>
      <c r="AM23" s="69">
        <f>SUMIFS(BONE!$L:$L,BONE!$B:$B,CXT!$A23,BONE!$C:$C,$B23,BONE!$AB:$AB,"&lt;&gt;"&amp;"")</f>
        <v>0</v>
      </c>
      <c r="AN23" s="131" t="e">
        <f t="shared" si="3"/>
        <v>#DIV/0!</v>
      </c>
    </row>
    <row r="24" spans="1:40" x14ac:dyDescent="0.25">
      <c r="A24"/>
      <c r="B24"/>
      <c r="C24" s="114">
        <f>SUMIFS(BONE!$L:$L,BONE!$B:$B,CXT!$A24,BONE!$C:$C,$B24)</f>
        <v>0</v>
      </c>
      <c r="D24">
        <f t="shared" si="0"/>
        <v>0</v>
      </c>
      <c r="E24" s="114">
        <f>SUMIFS(BONE!$L:$L,BONE!$B:$B,CXT!$A24,BONE!$C:$C,$B24,BONE!$H:$H,CXT!E$2)</f>
        <v>0</v>
      </c>
      <c r="F24">
        <f>SUMIFS(BONE!$L:$L,BONE!$B:$B,CXT!$A24,BONE!$C:$C,$B24,BONE!$H:$H,CXT!F$2)</f>
        <v>0</v>
      </c>
      <c r="G24">
        <f>SUMIFS(BONE!$L:$L,BONE!$B:$B,CXT!$A24,BONE!$C:$C,$B24,BONE!$H:$H,CXT!G$2)</f>
        <v>0</v>
      </c>
      <c r="H24">
        <f>SUMIFS(BONE!$L:$L,BONE!$B:$B,CXT!$A24,BONE!$C:$C,$B24,BONE!$H:$H,CXT!H$2)</f>
        <v>0</v>
      </c>
      <c r="I24">
        <f>SUMIFS(BONE!$L:$L,BONE!$B:$B,CXT!$A24,BONE!$C:$C,$B24,BONE!$H:$H,CXT!I$2)</f>
        <v>0</v>
      </c>
      <c r="J24">
        <f>SUMIFS(BONE!$L:$L,BONE!$B:$B,CXT!$A24,BONE!$C:$C,$B24,BONE!$H:$H,CXT!J$2)</f>
        <v>0</v>
      </c>
      <c r="K24">
        <f>SUMIFS(BONE!$L:$L,BONE!$B:$B,CXT!$A24,BONE!$C:$C,$B24,BONE!$H:$H,CXT!K$2)</f>
        <v>0</v>
      </c>
      <c r="L24">
        <f>SUMIFS(BONE!$L:$L,BONE!$B:$B,CXT!$A24,BONE!$C:$C,$B24,BONE!$H:$H,CXT!L$2)</f>
        <v>0</v>
      </c>
      <c r="M24">
        <f>SUMIFS(BONE!$L:$L,BONE!$B:$B,CXT!$A24,BONE!$C:$C,$B24,BONE!$H:$H,CXT!M$2)</f>
        <v>0</v>
      </c>
      <c r="N24">
        <f>SUMIFS(BONE!$L:$L,BONE!$B:$B,CXT!$A24,BONE!$C:$C,$B24,BONE!$H:$H,CXT!N$2)</f>
        <v>0</v>
      </c>
      <c r="O24">
        <f>SUMIFS(BONE!$L:$L,BONE!$B:$B,CXT!$A24,BONE!$C:$C,$B24,BONE!$H:$H,CXT!O$2)</f>
        <v>0</v>
      </c>
      <c r="P24">
        <f>SUMIFS(BONE!$L:$L,BONE!$B:$B,CXT!$A24,BONE!$C:$C,$B24,BONE!$H:$H,CXT!P$2)</f>
        <v>0</v>
      </c>
      <c r="Q24">
        <f>SUMIFS(BONE!$L:$L,BONE!$B:$B,CXT!$A24,BONE!$C:$C,$B24,BONE!$H:$H,CXT!Q$2)</f>
        <v>0</v>
      </c>
      <c r="R24">
        <f>SUMIFS(BONE!$L:$L,BONE!$B:$B,CXT!$A24,BONE!$C:$C,$B24,BONE!$H:$H,CXT!R$2)</f>
        <v>0</v>
      </c>
      <c r="S24">
        <f>SUMIFS(BONE!$L:$L,BONE!$B:$B,CXT!$A24,BONE!$C:$C,$B24,BONE!$H:$H,CXT!S$2)</f>
        <v>0</v>
      </c>
      <c r="T24">
        <f>SUMIFS(BONE!$L:$L,BONE!$B:$B,CXT!$A24,BONE!$C:$C,$B24,BONE!$H:$H,CXT!T$2)</f>
        <v>0</v>
      </c>
      <c r="U24">
        <f>SUMIFS(BONE!$L:$L,BONE!$B:$B,CXT!$A24,BONE!$C:$C,$B24,BONE!$H:$H,CXT!U$2)</f>
        <v>0</v>
      </c>
      <c r="V24">
        <f>SUMIFS(BONE!$L:$L,BONE!$B:$B,CXT!$A24,BONE!$C:$C,$B24,BONE!$H:$H,CXT!V$2)</f>
        <v>0</v>
      </c>
      <c r="W24" s="114">
        <f>SUMIFS(BONE!$L:$L,BONE!$B:$B,CXT!$A24,BONE!$C:$C,$B24,BONE!$X:$X,"*"&amp;CXT!W$2&amp;"*")</f>
        <v>0</v>
      </c>
      <c r="X24" s="69">
        <f>SUMIFS(BONE!$L:$L,BONE!$B:$B,CXT!$A24,BONE!$C:$C,$B24,BONE!$X:$X,"*"&amp;CXT!X$2&amp;"*")</f>
        <v>0</v>
      </c>
      <c r="Y24" s="69">
        <f>SUMIFS(BONE!$L:$L,BONE!$B:$B,CXT!$A24,BONE!$C:$C,$B24,BONE!$X:$X,"*"&amp;CXT!Y$2&amp;"*")</f>
        <v>0</v>
      </c>
      <c r="Z24" s="69">
        <f>SUMIFS(BONE!$L:$L,BONE!$B:$B,CXT!$A24,BONE!$C:$C,$B24,BONE!$X:$X,"*"&amp;CXT!Z$2&amp;"*")</f>
        <v>0</v>
      </c>
      <c r="AA24" s="69">
        <f>SUMIFS(BONE!$L:$L,BONE!$B:$B,CXT!$A24,BONE!$C:$C,$B24,BONE!$X:$X,"&lt;&gt;"&amp;"")</f>
        <v>0</v>
      </c>
      <c r="AB24" s="131" t="e">
        <f t="shared" si="1"/>
        <v>#DIV/0!</v>
      </c>
      <c r="AC24" s="114">
        <f>SUMIFS(BONE!$L:$L,BONE!$B:$B,CXT!$A24,BONE!$C:$C,$B24,BONE!$Z:$Z,"*"&amp;CXT!AC$2&amp;"*")</f>
        <v>0</v>
      </c>
      <c r="AD24" s="69">
        <f>SUMIFS(BONE!$L:$L,BONE!$B:$B,CXT!$A24,BONE!$C:$C,$B24,BONE!$Z:$Z,"*"&amp;CXT!AD$2&amp;"*")</f>
        <v>0</v>
      </c>
      <c r="AE24" s="69">
        <f>SUMIFS(BONE!$L:$L,BONE!$B:$B,CXT!$A24,BONE!$C:$C,$B24,BONE!$Z:$Z,"*"&amp;CXT!AE$2&amp;"*")</f>
        <v>0</v>
      </c>
      <c r="AF24" s="69">
        <f>SUMIFS(BONE!$L:$L,BONE!$B:$B,CXT!$A24,BONE!$C:$C,$B24,BONE!$Z:$Z,"*"&amp;CXT!AF$2&amp;"*")</f>
        <v>0</v>
      </c>
      <c r="AG24" s="69">
        <f>SUMIFS(BONE!$L:$L,BONE!$B:$B,CXT!$A24,BONE!$C:$C,$B24,BONE!$Z:$Z,"*"&amp;CXT!AG$2&amp;"*")</f>
        <v>0</v>
      </c>
      <c r="AH24" s="69">
        <f>SUMIFS(BONE!$L:$L,BONE!$B:$B,CXT!$A24,BONE!$C:$C,$B24,BONE!$Z:$Z,"&lt;&gt;"&amp;"")</f>
        <v>0</v>
      </c>
      <c r="AI24" s="131" t="e">
        <f t="shared" si="2"/>
        <v>#DIV/0!</v>
      </c>
      <c r="AJ24" s="114">
        <f>SUMIFS(BONE!$L:$L,BONE!$B:$B,CXT!$A24,BONE!$C:$C,$B24,BONE!$AB:$AB,"*"&amp;CXT!AJ$2&amp;"*")</f>
        <v>0</v>
      </c>
      <c r="AK24" s="69">
        <f>SUMIFS(BONE!$L:$L,BONE!$B:$B,CXT!$A24,BONE!$C:$C,$B24,BONE!$AB:$AB,"*"&amp;CXT!AK$2&amp;"*")</f>
        <v>0</v>
      </c>
      <c r="AL24" s="69">
        <f>SUMIFS(BONE!$L:$L,BONE!$B:$B,CXT!$A24,BONE!$C:$C,$B24,BONE!$AB:$AB,"*"&amp;CXT!AL$2&amp;"*")</f>
        <v>0</v>
      </c>
      <c r="AM24" s="69">
        <f>SUMIFS(BONE!$L:$L,BONE!$B:$B,CXT!$A24,BONE!$C:$C,$B24,BONE!$AB:$AB,"&lt;&gt;"&amp;"")</f>
        <v>0</v>
      </c>
      <c r="AN24" s="131" t="e">
        <f t="shared" si="3"/>
        <v>#DIV/0!</v>
      </c>
    </row>
    <row r="25" spans="1:40" x14ac:dyDescent="0.25">
      <c r="A25"/>
      <c r="B25"/>
      <c r="C25" s="114">
        <f>SUMIFS(BONE!$L:$L,BONE!$B:$B,CXT!$A25,BONE!$C:$C,$B25)</f>
        <v>0</v>
      </c>
      <c r="D25">
        <f t="shared" si="0"/>
        <v>0</v>
      </c>
      <c r="E25" s="114">
        <f>SUMIFS(BONE!$L:$L,BONE!$B:$B,CXT!$A25,BONE!$C:$C,$B25,BONE!$H:$H,CXT!E$2)</f>
        <v>0</v>
      </c>
      <c r="F25">
        <f>SUMIFS(BONE!$L:$L,BONE!$B:$B,CXT!$A25,BONE!$C:$C,$B25,BONE!$H:$H,CXT!F$2)</f>
        <v>0</v>
      </c>
      <c r="G25">
        <f>SUMIFS(BONE!$L:$L,BONE!$B:$B,CXT!$A25,BONE!$C:$C,$B25,BONE!$H:$H,CXT!G$2)</f>
        <v>0</v>
      </c>
      <c r="H25">
        <f>SUMIFS(BONE!$L:$L,BONE!$B:$B,CXT!$A25,BONE!$C:$C,$B25,BONE!$H:$H,CXT!H$2)</f>
        <v>0</v>
      </c>
      <c r="I25">
        <f>SUMIFS(BONE!$L:$L,BONE!$B:$B,CXT!$A25,BONE!$C:$C,$B25,BONE!$H:$H,CXT!I$2)</f>
        <v>0</v>
      </c>
      <c r="J25">
        <f>SUMIFS(BONE!$L:$L,BONE!$B:$B,CXT!$A25,BONE!$C:$C,$B25,BONE!$H:$H,CXT!J$2)</f>
        <v>0</v>
      </c>
      <c r="K25">
        <f>SUMIFS(BONE!$L:$L,BONE!$B:$B,CXT!$A25,BONE!$C:$C,$B25,BONE!$H:$H,CXT!K$2)</f>
        <v>0</v>
      </c>
      <c r="L25">
        <f>SUMIFS(BONE!$L:$L,BONE!$B:$B,CXT!$A25,BONE!$C:$C,$B25,BONE!$H:$H,CXT!L$2)</f>
        <v>0</v>
      </c>
      <c r="M25">
        <f>SUMIFS(BONE!$L:$L,BONE!$B:$B,CXT!$A25,BONE!$C:$C,$B25,BONE!$H:$H,CXT!M$2)</f>
        <v>0</v>
      </c>
      <c r="N25">
        <f>SUMIFS(BONE!$L:$L,BONE!$B:$B,CXT!$A25,BONE!$C:$C,$B25,BONE!$H:$H,CXT!N$2)</f>
        <v>0</v>
      </c>
      <c r="O25">
        <f>SUMIFS(BONE!$L:$L,BONE!$B:$B,CXT!$A25,BONE!$C:$C,$B25,BONE!$H:$H,CXT!O$2)</f>
        <v>0</v>
      </c>
      <c r="P25">
        <f>SUMIFS(BONE!$L:$L,BONE!$B:$B,CXT!$A25,BONE!$C:$C,$B25,BONE!$H:$H,CXT!P$2)</f>
        <v>0</v>
      </c>
      <c r="Q25">
        <f>SUMIFS(BONE!$L:$L,BONE!$B:$B,CXT!$A25,BONE!$C:$C,$B25,BONE!$H:$H,CXT!Q$2)</f>
        <v>0</v>
      </c>
      <c r="R25">
        <f>SUMIFS(BONE!$L:$L,BONE!$B:$B,CXT!$A25,BONE!$C:$C,$B25,BONE!$H:$H,CXT!R$2)</f>
        <v>0</v>
      </c>
      <c r="S25">
        <f>SUMIFS(BONE!$L:$L,BONE!$B:$B,CXT!$A25,BONE!$C:$C,$B25,BONE!$H:$H,CXT!S$2)</f>
        <v>0</v>
      </c>
      <c r="T25">
        <f>SUMIFS(BONE!$L:$L,BONE!$B:$B,CXT!$A25,BONE!$C:$C,$B25,BONE!$H:$H,CXT!T$2)</f>
        <v>0</v>
      </c>
      <c r="U25">
        <f>SUMIFS(BONE!$L:$L,BONE!$B:$B,CXT!$A25,BONE!$C:$C,$B25,BONE!$H:$H,CXT!U$2)</f>
        <v>0</v>
      </c>
      <c r="V25">
        <f>SUMIFS(BONE!$L:$L,BONE!$B:$B,CXT!$A25,BONE!$C:$C,$B25,BONE!$H:$H,CXT!V$2)</f>
        <v>0</v>
      </c>
      <c r="W25" s="114">
        <f>SUMIFS(BONE!$L:$L,BONE!$B:$B,CXT!$A25,BONE!$C:$C,$B25,BONE!$X:$X,"*"&amp;CXT!W$2&amp;"*")</f>
        <v>0</v>
      </c>
      <c r="X25" s="69">
        <f>SUMIFS(BONE!$L:$L,BONE!$B:$B,CXT!$A25,BONE!$C:$C,$B25,BONE!$X:$X,"*"&amp;CXT!X$2&amp;"*")</f>
        <v>0</v>
      </c>
      <c r="Y25" s="69">
        <f>SUMIFS(BONE!$L:$L,BONE!$B:$B,CXT!$A25,BONE!$C:$C,$B25,BONE!$X:$X,"*"&amp;CXT!Y$2&amp;"*")</f>
        <v>0</v>
      </c>
      <c r="Z25" s="69">
        <f>SUMIFS(BONE!$L:$L,BONE!$B:$B,CXT!$A25,BONE!$C:$C,$B25,BONE!$X:$X,"*"&amp;CXT!Z$2&amp;"*")</f>
        <v>0</v>
      </c>
      <c r="AA25" s="69">
        <f>SUMIFS(BONE!$L:$L,BONE!$B:$B,CXT!$A25,BONE!$C:$C,$B25,BONE!$X:$X,"&lt;&gt;"&amp;"")</f>
        <v>0</v>
      </c>
      <c r="AB25" s="131" t="e">
        <f t="shared" si="1"/>
        <v>#DIV/0!</v>
      </c>
      <c r="AC25" s="114">
        <f>SUMIFS(BONE!$L:$L,BONE!$B:$B,CXT!$A25,BONE!$C:$C,$B25,BONE!$Z:$Z,"*"&amp;CXT!AC$2&amp;"*")</f>
        <v>0</v>
      </c>
      <c r="AD25" s="69">
        <f>SUMIFS(BONE!$L:$L,BONE!$B:$B,CXT!$A25,BONE!$C:$C,$B25,BONE!$Z:$Z,"*"&amp;CXT!AD$2&amp;"*")</f>
        <v>0</v>
      </c>
      <c r="AE25" s="69">
        <f>SUMIFS(BONE!$L:$L,BONE!$B:$B,CXT!$A25,BONE!$C:$C,$B25,BONE!$Z:$Z,"*"&amp;CXT!AE$2&amp;"*")</f>
        <v>0</v>
      </c>
      <c r="AF25" s="69">
        <f>SUMIFS(BONE!$L:$L,BONE!$B:$B,CXT!$A25,BONE!$C:$C,$B25,BONE!$Z:$Z,"*"&amp;CXT!AF$2&amp;"*")</f>
        <v>0</v>
      </c>
      <c r="AG25" s="69">
        <f>SUMIFS(BONE!$L:$L,BONE!$B:$B,CXT!$A25,BONE!$C:$C,$B25,BONE!$Z:$Z,"*"&amp;CXT!AG$2&amp;"*")</f>
        <v>0</v>
      </c>
      <c r="AH25" s="69">
        <f>SUMIFS(BONE!$L:$L,BONE!$B:$B,CXT!$A25,BONE!$C:$C,$B25,BONE!$Z:$Z,"&lt;&gt;"&amp;"")</f>
        <v>0</v>
      </c>
      <c r="AI25" s="131" t="e">
        <f t="shared" si="2"/>
        <v>#DIV/0!</v>
      </c>
      <c r="AJ25" s="114">
        <f>SUMIFS(BONE!$L:$L,BONE!$B:$B,CXT!$A25,BONE!$C:$C,$B25,BONE!$AB:$AB,"*"&amp;CXT!AJ$2&amp;"*")</f>
        <v>0</v>
      </c>
      <c r="AK25" s="69">
        <f>SUMIFS(BONE!$L:$L,BONE!$B:$B,CXT!$A25,BONE!$C:$C,$B25,BONE!$AB:$AB,"*"&amp;CXT!AK$2&amp;"*")</f>
        <v>0</v>
      </c>
      <c r="AL25" s="69">
        <f>SUMIFS(BONE!$L:$L,BONE!$B:$B,CXT!$A25,BONE!$C:$C,$B25,BONE!$AB:$AB,"*"&amp;CXT!AL$2&amp;"*")</f>
        <v>0</v>
      </c>
      <c r="AM25" s="69">
        <f>SUMIFS(BONE!$L:$L,BONE!$B:$B,CXT!$A25,BONE!$C:$C,$B25,BONE!$AB:$AB,"&lt;&gt;"&amp;"")</f>
        <v>0</v>
      </c>
      <c r="AN25" s="131" t="e">
        <f t="shared" si="3"/>
        <v>#DIV/0!</v>
      </c>
    </row>
    <row r="26" spans="1:40" x14ac:dyDescent="0.25">
      <c r="A26"/>
      <c r="B26"/>
      <c r="C26" s="114">
        <f>SUMIFS(BONE!$L:$L,BONE!$B:$B,CXT!$A26,BONE!$C:$C,$B26)</f>
        <v>0</v>
      </c>
      <c r="D26">
        <f t="shared" si="0"/>
        <v>0</v>
      </c>
      <c r="E26" s="114">
        <f>SUMIFS(BONE!$L:$L,BONE!$B:$B,CXT!$A26,BONE!$C:$C,$B26,BONE!$H:$H,CXT!E$2)</f>
        <v>0</v>
      </c>
      <c r="F26">
        <f>SUMIFS(BONE!$L:$L,BONE!$B:$B,CXT!$A26,BONE!$C:$C,$B26,BONE!$H:$H,CXT!F$2)</f>
        <v>0</v>
      </c>
      <c r="G26">
        <f>SUMIFS(BONE!$L:$L,BONE!$B:$B,CXT!$A26,BONE!$C:$C,$B26,BONE!$H:$H,CXT!G$2)</f>
        <v>0</v>
      </c>
      <c r="H26">
        <f>SUMIFS(BONE!$L:$L,BONE!$B:$B,CXT!$A26,BONE!$C:$C,$B26,BONE!$H:$H,CXT!H$2)</f>
        <v>0</v>
      </c>
      <c r="I26">
        <f>SUMIFS(BONE!$L:$L,BONE!$B:$B,CXT!$A26,BONE!$C:$C,$B26,BONE!$H:$H,CXT!I$2)</f>
        <v>0</v>
      </c>
      <c r="J26">
        <f>SUMIFS(BONE!$L:$L,BONE!$B:$B,CXT!$A26,BONE!$C:$C,$B26,BONE!$H:$H,CXT!J$2)</f>
        <v>0</v>
      </c>
      <c r="K26">
        <f>SUMIFS(BONE!$L:$L,BONE!$B:$B,CXT!$A26,BONE!$C:$C,$B26,BONE!$H:$H,CXT!K$2)</f>
        <v>0</v>
      </c>
      <c r="L26">
        <f>SUMIFS(BONE!$L:$L,BONE!$B:$B,CXT!$A26,BONE!$C:$C,$B26,BONE!$H:$H,CXT!L$2)</f>
        <v>0</v>
      </c>
      <c r="M26">
        <f>SUMIFS(BONE!$L:$L,BONE!$B:$B,CXT!$A26,BONE!$C:$C,$B26,BONE!$H:$H,CXT!M$2)</f>
        <v>0</v>
      </c>
      <c r="N26">
        <f>SUMIFS(BONE!$L:$L,BONE!$B:$B,CXT!$A26,BONE!$C:$C,$B26,BONE!$H:$H,CXT!N$2)</f>
        <v>0</v>
      </c>
      <c r="O26">
        <f>SUMIFS(BONE!$L:$L,BONE!$B:$B,CXT!$A26,BONE!$C:$C,$B26,BONE!$H:$H,CXT!O$2)</f>
        <v>0</v>
      </c>
      <c r="P26">
        <f>SUMIFS(BONE!$L:$L,BONE!$B:$B,CXT!$A26,BONE!$C:$C,$B26,BONE!$H:$H,CXT!P$2)</f>
        <v>0</v>
      </c>
      <c r="Q26">
        <f>SUMIFS(BONE!$L:$L,BONE!$B:$B,CXT!$A26,BONE!$C:$C,$B26,BONE!$H:$H,CXT!Q$2)</f>
        <v>0</v>
      </c>
      <c r="R26">
        <f>SUMIFS(BONE!$L:$L,BONE!$B:$B,CXT!$A26,BONE!$C:$C,$B26,BONE!$H:$H,CXT!R$2)</f>
        <v>0</v>
      </c>
      <c r="S26">
        <f>SUMIFS(BONE!$L:$L,BONE!$B:$B,CXT!$A26,BONE!$C:$C,$B26,BONE!$H:$H,CXT!S$2)</f>
        <v>0</v>
      </c>
      <c r="T26">
        <f>SUMIFS(BONE!$L:$L,BONE!$B:$B,CXT!$A26,BONE!$C:$C,$B26,BONE!$H:$H,CXT!T$2)</f>
        <v>0</v>
      </c>
      <c r="U26">
        <f>SUMIFS(BONE!$L:$L,BONE!$B:$B,CXT!$A26,BONE!$C:$C,$B26,BONE!$H:$H,CXT!U$2)</f>
        <v>0</v>
      </c>
      <c r="V26">
        <f>SUMIFS(BONE!$L:$L,BONE!$B:$B,CXT!$A26,BONE!$C:$C,$B26,BONE!$H:$H,CXT!V$2)</f>
        <v>0</v>
      </c>
      <c r="W26" s="114">
        <f>SUMIFS(BONE!$L:$L,BONE!$B:$B,CXT!$A26,BONE!$C:$C,$B26,BONE!$X:$X,"*"&amp;CXT!W$2&amp;"*")</f>
        <v>0</v>
      </c>
      <c r="X26" s="69">
        <f>SUMIFS(BONE!$L:$L,BONE!$B:$B,CXT!$A26,BONE!$C:$C,$B26,BONE!$X:$X,"*"&amp;CXT!X$2&amp;"*")</f>
        <v>0</v>
      </c>
      <c r="Y26" s="69">
        <f>SUMIFS(BONE!$L:$L,BONE!$B:$B,CXT!$A26,BONE!$C:$C,$B26,BONE!$X:$X,"*"&amp;CXT!Y$2&amp;"*")</f>
        <v>0</v>
      </c>
      <c r="Z26" s="69">
        <f>SUMIFS(BONE!$L:$L,BONE!$B:$B,CXT!$A26,BONE!$C:$C,$B26,BONE!$X:$X,"*"&amp;CXT!Z$2&amp;"*")</f>
        <v>0</v>
      </c>
      <c r="AA26" s="69">
        <f>SUMIFS(BONE!$L:$L,BONE!$B:$B,CXT!$A26,BONE!$C:$C,$B26,BONE!$X:$X,"&lt;&gt;"&amp;"")</f>
        <v>0</v>
      </c>
      <c r="AB26" s="131" t="e">
        <f t="shared" si="1"/>
        <v>#DIV/0!</v>
      </c>
      <c r="AC26" s="114">
        <f>SUMIFS(BONE!$L:$L,BONE!$B:$B,CXT!$A26,BONE!$C:$C,$B26,BONE!$Z:$Z,"*"&amp;CXT!AC$2&amp;"*")</f>
        <v>0</v>
      </c>
      <c r="AD26" s="69">
        <f>SUMIFS(BONE!$L:$L,BONE!$B:$B,CXT!$A26,BONE!$C:$C,$B26,BONE!$Z:$Z,"*"&amp;CXT!AD$2&amp;"*")</f>
        <v>0</v>
      </c>
      <c r="AE26" s="69">
        <f>SUMIFS(BONE!$L:$L,BONE!$B:$B,CXT!$A26,BONE!$C:$C,$B26,BONE!$Z:$Z,"*"&amp;CXT!AE$2&amp;"*")</f>
        <v>0</v>
      </c>
      <c r="AF26" s="69">
        <f>SUMIFS(BONE!$L:$L,BONE!$B:$B,CXT!$A26,BONE!$C:$C,$B26,BONE!$Z:$Z,"*"&amp;CXT!AF$2&amp;"*")</f>
        <v>0</v>
      </c>
      <c r="AG26" s="69">
        <f>SUMIFS(BONE!$L:$L,BONE!$B:$B,CXT!$A26,BONE!$C:$C,$B26,BONE!$Z:$Z,"*"&amp;CXT!AG$2&amp;"*")</f>
        <v>0</v>
      </c>
      <c r="AH26" s="69">
        <f>SUMIFS(BONE!$L:$L,BONE!$B:$B,CXT!$A26,BONE!$C:$C,$B26,BONE!$Z:$Z,"&lt;&gt;"&amp;"")</f>
        <v>0</v>
      </c>
      <c r="AI26" s="131" t="e">
        <f t="shared" si="2"/>
        <v>#DIV/0!</v>
      </c>
      <c r="AJ26" s="114">
        <f>SUMIFS(BONE!$L:$L,BONE!$B:$B,CXT!$A26,BONE!$C:$C,$B26,BONE!$AB:$AB,"*"&amp;CXT!AJ$2&amp;"*")</f>
        <v>0</v>
      </c>
      <c r="AK26" s="69">
        <f>SUMIFS(BONE!$L:$L,BONE!$B:$B,CXT!$A26,BONE!$C:$C,$B26,BONE!$AB:$AB,"*"&amp;CXT!AK$2&amp;"*")</f>
        <v>0</v>
      </c>
      <c r="AL26" s="69">
        <f>SUMIFS(BONE!$L:$L,BONE!$B:$B,CXT!$A26,BONE!$C:$C,$B26,BONE!$AB:$AB,"*"&amp;CXT!AL$2&amp;"*")</f>
        <v>0</v>
      </c>
      <c r="AM26" s="69">
        <f>SUMIFS(BONE!$L:$L,BONE!$B:$B,CXT!$A26,BONE!$C:$C,$B26,BONE!$AB:$AB,"&lt;&gt;"&amp;"")</f>
        <v>0</v>
      </c>
      <c r="AN26" s="131" t="e">
        <f t="shared" si="3"/>
        <v>#DIV/0!</v>
      </c>
    </row>
    <row r="27" spans="1:40" x14ac:dyDescent="0.25">
      <c r="A27"/>
      <c r="B27"/>
      <c r="C27" s="114">
        <f>SUMIFS(BONE!$L:$L,BONE!$B:$B,CXT!$A27,BONE!$C:$C,$B27)</f>
        <v>0</v>
      </c>
      <c r="D27">
        <f t="shared" si="0"/>
        <v>0</v>
      </c>
      <c r="E27" s="114">
        <f>SUMIFS(BONE!$L:$L,BONE!$B:$B,CXT!$A27,BONE!$C:$C,$B27,BONE!$H:$H,CXT!E$2)</f>
        <v>0</v>
      </c>
      <c r="F27">
        <f>SUMIFS(BONE!$L:$L,BONE!$B:$B,CXT!$A27,BONE!$C:$C,$B27,BONE!$H:$H,CXT!F$2)</f>
        <v>0</v>
      </c>
      <c r="G27">
        <f>SUMIFS(BONE!$L:$L,BONE!$B:$B,CXT!$A27,BONE!$C:$C,$B27,BONE!$H:$H,CXT!G$2)</f>
        <v>0</v>
      </c>
      <c r="H27">
        <f>SUMIFS(BONE!$L:$L,BONE!$B:$B,CXT!$A27,BONE!$C:$C,$B27,BONE!$H:$H,CXT!H$2)</f>
        <v>0</v>
      </c>
      <c r="I27">
        <f>SUMIFS(BONE!$L:$L,BONE!$B:$B,CXT!$A27,BONE!$C:$C,$B27,BONE!$H:$H,CXT!I$2)</f>
        <v>0</v>
      </c>
      <c r="J27">
        <f>SUMIFS(BONE!$L:$L,BONE!$B:$B,CXT!$A27,BONE!$C:$C,$B27,BONE!$H:$H,CXT!J$2)</f>
        <v>0</v>
      </c>
      <c r="K27">
        <f>SUMIFS(BONE!$L:$L,BONE!$B:$B,CXT!$A27,BONE!$C:$C,$B27,BONE!$H:$H,CXT!K$2)</f>
        <v>0</v>
      </c>
      <c r="L27">
        <f>SUMIFS(BONE!$L:$L,BONE!$B:$B,CXT!$A27,BONE!$C:$C,$B27,BONE!$H:$H,CXT!L$2)</f>
        <v>0</v>
      </c>
      <c r="M27">
        <f>SUMIFS(BONE!$L:$L,BONE!$B:$B,CXT!$A27,BONE!$C:$C,$B27,BONE!$H:$H,CXT!M$2)</f>
        <v>0</v>
      </c>
      <c r="N27">
        <f>SUMIFS(BONE!$L:$L,BONE!$B:$B,CXT!$A27,BONE!$C:$C,$B27,BONE!$H:$H,CXT!N$2)</f>
        <v>0</v>
      </c>
      <c r="O27">
        <f>SUMIFS(BONE!$L:$L,BONE!$B:$B,CXT!$A27,BONE!$C:$C,$B27,BONE!$H:$H,CXT!O$2)</f>
        <v>0</v>
      </c>
      <c r="P27">
        <f>SUMIFS(BONE!$L:$L,BONE!$B:$B,CXT!$A27,BONE!$C:$C,$B27,BONE!$H:$H,CXT!P$2)</f>
        <v>0</v>
      </c>
      <c r="Q27">
        <f>SUMIFS(BONE!$L:$L,BONE!$B:$B,CXT!$A27,BONE!$C:$C,$B27,BONE!$H:$H,CXT!Q$2)</f>
        <v>0</v>
      </c>
      <c r="R27">
        <f>SUMIFS(BONE!$L:$L,BONE!$B:$B,CXT!$A27,BONE!$C:$C,$B27,BONE!$H:$H,CXT!R$2)</f>
        <v>0</v>
      </c>
      <c r="S27">
        <f>SUMIFS(BONE!$L:$L,BONE!$B:$B,CXT!$A27,BONE!$C:$C,$B27,BONE!$H:$H,CXT!S$2)</f>
        <v>0</v>
      </c>
      <c r="T27">
        <f>SUMIFS(BONE!$L:$L,BONE!$B:$B,CXT!$A27,BONE!$C:$C,$B27,BONE!$H:$H,CXT!T$2)</f>
        <v>0</v>
      </c>
      <c r="U27">
        <f>SUMIFS(BONE!$L:$L,BONE!$B:$B,CXT!$A27,BONE!$C:$C,$B27,BONE!$H:$H,CXT!U$2)</f>
        <v>0</v>
      </c>
      <c r="V27">
        <f>SUMIFS(BONE!$L:$L,BONE!$B:$B,CXT!$A27,BONE!$C:$C,$B27,BONE!$H:$H,CXT!V$2)</f>
        <v>0</v>
      </c>
      <c r="W27" s="114">
        <f>SUMIFS(BONE!$L:$L,BONE!$B:$B,CXT!$A27,BONE!$C:$C,$B27,BONE!$X:$X,"*"&amp;CXT!W$2&amp;"*")</f>
        <v>0</v>
      </c>
      <c r="X27" s="69">
        <f>SUMIFS(BONE!$L:$L,BONE!$B:$B,CXT!$A27,BONE!$C:$C,$B27,BONE!$X:$X,"*"&amp;CXT!X$2&amp;"*")</f>
        <v>0</v>
      </c>
      <c r="Y27" s="69">
        <f>SUMIFS(BONE!$L:$L,BONE!$B:$B,CXT!$A27,BONE!$C:$C,$B27,BONE!$X:$X,"*"&amp;CXT!Y$2&amp;"*")</f>
        <v>0</v>
      </c>
      <c r="Z27" s="69">
        <f>SUMIFS(BONE!$L:$L,BONE!$B:$B,CXT!$A27,BONE!$C:$C,$B27,BONE!$X:$X,"*"&amp;CXT!Z$2&amp;"*")</f>
        <v>0</v>
      </c>
      <c r="AA27" s="69">
        <f>SUMIFS(BONE!$L:$L,BONE!$B:$B,CXT!$A27,BONE!$C:$C,$B27,BONE!$X:$X,"&lt;&gt;"&amp;"")</f>
        <v>0</v>
      </c>
      <c r="AB27" s="131" t="e">
        <f t="shared" si="1"/>
        <v>#DIV/0!</v>
      </c>
      <c r="AC27" s="114">
        <f>SUMIFS(BONE!$L:$L,BONE!$B:$B,CXT!$A27,BONE!$C:$C,$B27,BONE!$Z:$Z,"*"&amp;CXT!AC$2&amp;"*")</f>
        <v>0</v>
      </c>
      <c r="AD27" s="69">
        <f>SUMIFS(BONE!$L:$L,BONE!$B:$B,CXT!$A27,BONE!$C:$C,$B27,BONE!$Z:$Z,"*"&amp;CXT!AD$2&amp;"*")</f>
        <v>0</v>
      </c>
      <c r="AE27" s="69">
        <f>SUMIFS(BONE!$L:$L,BONE!$B:$B,CXT!$A27,BONE!$C:$C,$B27,BONE!$Z:$Z,"*"&amp;CXT!AE$2&amp;"*")</f>
        <v>0</v>
      </c>
      <c r="AF27" s="69">
        <f>SUMIFS(BONE!$L:$L,BONE!$B:$B,CXT!$A27,BONE!$C:$C,$B27,BONE!$Z:$Z,"*"&amp;CXT!AF$2&amp;"*")</f>
        <v>0</v>
      </c>
      <c r="AG27" s="69">
        <f>SUMIFS(BONE!$L:$L,BONE!$B:$B,CXT!$A27,BONE!$C:$C,$B27,BONE!$Z:$Z,"*"&amp;CXT!AG$2&amp;"*")</f>
        <v>0</v>
      </c>
      <c r="AH27" s="69">
        <f>SUMIFS(BONE!$L:$L,BONE!$B:$B,CXT!$A27,BONE!$C:$C,$B27,BONE!$Z:$Z,"&lt;&gt;"&amp;"")</f>
        <v>0</v>
      </c>
      <c r="AI27" s="131" t="e">
        <f t="shared" si="2"/>
        <v>#DIV/0!</v>
      </c>
      <c r="AJ27" s="114">
        <f>SUMIFS(BONE!$L:$L,BONE!$B:$B,CXT!$A27,BONE!$C:$C,$B27,BONE!$AB:$AB,"*"&amp;CXT!AJ$2&amp;"*")</f>
        <v>0</v>
      </c>
      <c r="AK27" s="69">
        <f>SUMIFS(BONE!$L:$L,BONE!$B:$B,CXT!$A27,BONE!$C:$C,$B27,BONE!$AB:$AB,"*"&amp;CXT!AK$2&amp;"*")</f>
        <v>0</v>
      </c>
      <c r="AL27" s="69">
        <f>SUMIFS(BONE!$L:$L,BONE!$B:$B,CXT!$A27,BONE!$C:$C,$B27,BONE!$AB:$AB,"*"&amp;CXT!AL$2&amp;"*")</f>
        <v>0</v>
      </c>
      <c r="AM27" s="69">
        <f>SUMIFS(BONE!$L:$L,BONE!$B:$B,CXT!$A27,BONE!$C:$C,$B27,BONE!$AB:$AB,"&lt;&gt;"&amp;"")</f>
        <v>0</v>
      </c>
      <c r="AN27" s="131" t="e">
        <f t="shared" si="3"/>
        <v>#DIV/0!</v>
      </c>
    </row>
    <row r="28" spans="1:40" x14ac:dyDescent="0.25">
      <c r="A28"/>
      <c r="B28"/>
      <c r="C28" s="114">
        <f>SUMIFS(BONE!$L:$L,BONE!$B:$B,CXT!$A28,BONE!$C:$C,$B28)</f>
        <v>0</v>
      </c>
      <c r="D28">
        <f t="shared" si="0"/>
        <v>0</v>
      </c>
      <c r="E28" s="114">
        <f>SUMIFS(BONE!$L:$L,BONE!$B:$B,CXT!$A28,BONE!$C:$C,$B28,BONE!$H:$H,CXT!E$2)</f>
        <v>0</v>
      </c>
      <c r="F28">
        <f>SUMIFS(BONE!$L:$L,BONE!$B:$B,CXT!$A28,BONE!$C:$C,$B28,BONE!$H:$H,CXT!F$2)</f>
        <v>0</v>
      </c>
      <c r="G28">
        <f>SUMIFS(BONE!$L:$L,BONE!$B:$B,CXT!$A28,BONE!$C:$C,$B28,BONE!$H:$H,CXT!G$2)</f>
        <v>0</v>
      </c>
      <c r="H28">
        <f>SUMIFS(BONE!$L:$L,BONE!$B:$B,CXT!$A28,BONE!$C:$C,$B28,BONE!$H:$H,CXT!H$2)</f>
        <v>0</v>
      </c>
      <c r="I28">
        <f>SUMIFS(BONE!$L:$L,BONE!$B:$B,CXT!$A28,BONE!$C:$C,$B28,BONE!$H:$H,CXT!I$2)</f>
        <v>0</v>
      </c>
      <c r="J28">
        <f>SUMIFS(BONE!$L:$L,BONE!$B:$B,CXT!$A28,BONE!$C:$C,$B28,BONE!$H:$H,CXT!J$2)</f>
        <v>0</v>
      </c>
      <c r="K28">
        <f>SUMIFS(BONE!$L:$L,BONE!$B:$B,CXT!$A28,BONE!$C:$C,$B28,BONE!$H:$H,CXT!K$2)</f>
        <v>0</v>
      </c>
      <c r="L28">
        <f>SUMIFS(BONE!$L:$L,BONE!$B:$B,CXT!$A28,BONE!$C:$C,$B28,BONE!$H:$H,CXT!L$2)</f>
        <v>0</v>
      </c>
      <c r="M28">
        <f>SUMIFS(BONE!$L:$L,BONE!$B:$B,CXT!$A28,BONE!$C:$C,$B28,BONE!$H:$H,CXT!M$2)</f>
        <v>0</v>
      </c>
      <c r="N28">
        <f>SUMIFS(BONE!$L:$L,BONE!$B:$B,CXT!$A28,BONE!$C:$C,$B28,BONE!$H:$H,CXT!N$2)</f>
        <v>0</v>
      </c>
      <c r="O28">
        <f>SUMIFS(BONE!$L:$L,BONE!$B:$B,CXT!$A28,BONE!$C:$C,$B28,BONE!$H:$H,CXT!O$2)</f>
        <v>0</v>
      </c>
      <c r="P28">
        <f>SUMIFS(BONE!$L:$L,BONE!$B:$B,CXT!$A28,BONE!$C:$C,$B28,BONE!$H:$H,CXT!P$2)</f>
        <v>0</v>
      </c>
      <c r="Q28">
        <f>SUMIFS(BONE!$L:$L,BONE!$B:$B,CXT!$A28,BONE!$C:$C,$B28,BONE!$H:$H,CXT!Q$2)</f>
        <v>0</v>
      </c>
      <c r="R28">
        <f>SUMIFS(BONE!$L:$L,BONE!$B:$B,CXT!$A28,BONE!$C:$C,$B28,BONE!$H:$H,CXT!R$2)</f>
        <v>0</v>
      </c>
      <c r="S28">
        <f>SUMIFS(BONE!$L:$L,BONE!$B:$B,CXT!$A28,BONE!$C:$C,$B28,BONE!$H:$H,CXT!S$2)</f>
        <v>0</v>
      </c>
      <c r="T28">
        <f>SUMIFS(BONE!$L:$L,BONE!$B:$B,CXT!$A28,BONE!$C:$C,$B28,BONE!$H:$H,CXT!T$2)</f>
        <v>0</v>
      </c>
      <c r="U28">
        <f>SUMIFS(BONE!$L:$L,BONE!$B:$B,CXT!$A28,BONE!$C:$C,$B28,BONE!$H:$H,CXT!U$2)</f>
        <v>0</v>
      </c>
      <c r="V28">
        <f>SUMIFS(BONE!$L:$L,BONE!$B:$B,CXT!$A28,BONE!$C:$C,$B28,BONE!$H:$H,CXT!V$2)</f>
        <v>0</v>
      </c>
      <c r="W28" s="114">
        <f>SUMIFS(BONE!$L:$L,BONE!$B:$B,CXT!$A28,BONE!$C:$C,$B28,BONE!$X:$X,"*"&amp;CXT!W$2&amp;"*")</f>
        <v>0</v>
      </c>
      <c r="X28" s="69">
        <f>SUMIFS(BONE!$L:$L,BONE!$B:$B,CXT!$A28,BONE!$C:$C,$B28,BONE!$X:$X,"*"&amp;CXT!X$2&amp;"*")</f>
        <v>0</v>
      </c>
      <c r="Y28" s="69">
        <f>SUMIFS(BONE!$L:$L,BONE!$B:$B,CXT!$A28,BONE!$C:$C,$B28,BONE!$X:$X,"*"&amp;CXT!Y$2&amp;"*")</f>
        <v>0</v>
      </c>
      <c r="Z28" s="69">
        <f>SUMIFS(BONE!$L:$L,BONE!$B:$B,CXT!$A28,BONE!$C:$C,$B28,BONE!$X:$X,"*"&amp;CXT!Z$2&amp;"*")</f>
        <v>0</v>
      </c>
      <c r="AA28" s="69">
        <f>SUMIFS(BONE!$L:$L,BONE!$B:$B,CXT!$A28,BONE!$C:$C,$B28,BONE!$X:$X,"&lt;&gt;"&amp;"")</f>
        <v>0</v>
      </c>
      <c r="AB28" s="131" t="e">
        <f t="shared" si="1"/>
        <v>#DIV/0!</v>
      </c>
      <c r="AC28" s="114">
        <f>SUMIFS(BONE!$L:$L,BONE!$B:$B,CXT!$A28,BONE!$C:$C,$B28,BONE!$Z:$Z,"*"&amp;CXT!AC$2&amp;"*")</f>
        <v>0</v>
      </c>
      <c r="AD28" s="69">
        <f>SUMIFS(BONE!$L:$L,BONE!$B:$B,CXT!$A28,BONE!$C:$C,$B28,BONE!$Z:$Z,"*"&amp;CXT!AD$2&amp;"*")</f>
        <v>0</v>
      </c>
      <c r="AE28" s="69">
        <f>SUMIFS(BONE!$L:$L,BONE!$B:$B,CXT!$A28,BONE!$C:$C,$B28,BONE!$Z:$Z,"*"&amp;CXT!AE$2&amp;"*")</f>
        <v>0</v>
      </c>
      <c r="AF28" s="69">
        <f>SUMIFS(BONE!$L:$L,BONE!$B:$B,CXT!$A28,BONE!$C:$C,$B28,BONE!$Z:$Z,"*"&amp;CXT!AF$2&amp;"*")</f>
        <v>0</v>
      </c>
      <c r="AG28" s="69">
        <f>SUMIFS(BONE!$L:$L,BONE!$B:$B,CXT!$A28,BONE!$C:$C,$B28,BONE!$Z:$Z,"*"&amp;CXT!AG$2&amp;"*")</f>
        <v>0</v>
      </c>
      <c r="AH28" s="69">
        <f>SUMIFS(BONE!$L:$L,BONE!$B:$B,CXT!$A28,BONE!$C:$C,$B28,BONE!$Z:$Z,"&lt;&gt;"&amp;"")</f>
        <v>0</v>
      </c>
      <c r="AI28" s="131" t="e">
        <f t="shared" si="2"/>
        <v>#DIV/0!</v>
      </c>
      <c r="AJ28" s="114">
        <f>SUMIFS(BONE!$L:$L,BONE!$B:$B,CXT!$A28,BONE!$C:$C,$B28,BONE!$AB:$AB,"*"&amp;CXT!AJ$2&amp;"*")</f>
        <v>0</v>
      </c>
      <c r="AK28" s="69">
        <f>SUMIFS(BONE!$L:$L,BONE!$B:$B,CXT!$A28,BONE!$C:$C,$B28,BONE!$AB:$AB,"*"&amp;CXT!AK$2&amp;"*")</f>
        <v>0</v>
      </c>
      <c r="AL28" s="69">
        <f>SUMIFS(BONE!$L:$L,BONE!$B:$B,CXT!$A28,BONE!$C:$C,$B28,BONE!$AB:$AB,"*"&amp;CXT!AL$2&amp;"*")</f>
        <v>0</v>
      </c>
      <c r="AM28" s="69">
        <f>SUMIFS(BONE!$L:$L,BONE!$B:$B,CXT!$A28,BONE!$C:$C,$B28,BONE!$AB:$AB,"&lt;&gt;"&amp;"")</f>
        <v>0</v>
      </c>
      <c r="AN28" s="131" t="e">
        <f t="shared" si="3"/>
        <v>#DIV/0!</v>
      </c>
    </row>
    <row r="29" spans="1:40" x14ac:dyDescent="0.25">
      <c r="A29"/>
      <c r="B29"/>
      <c r="C29" s="114">
        <f>SUMIFS(BONE!$L:$L,BONE!$B:$B,CXT!$A29,BONE!$C:$C,$B29)</f>
        <v>0</v>
      </c>
      <c r="D29">
        <f t="shared" si="0"/>
        <v>0</v>
      </c>
      <c r="E29" s="114">
        <f>SUMIFS(BONE!$L:$L,BONE!$B:$B,CXT!$A29,BONE!$C:$C,$B29,BONE!$H:$H,CXT!E$2)</f>
        <v>0</v>
      </c>
      <c r="F29">
        <f>SUMIFS(BONE!$L:$L,BONE!$B:$B,CXT!$A29,BONE!$C:$C,$B29,BONE!$H:$H,CXT!F$2)</f>
        <v>0</v>
      </c>
      <c r="G29">
        <f>SUMIFS(BONE!$L:$L,BONE!$B:$B,CXT!$A29,BONE!$C:$C,$B29,BONE!$H:$H,CXT!G$2)</f>
        <v>0</v>
      </c>
      <c r="H29">
        <f>SUMIFS(BONE!$L:$L,BONE!$B:$B,CXT!$A29,BONE!$C:$C,$B29,BONE!$H:$H,CXT!H$2)</f>
        <v>0</v>
      </c>
      <c r="I29">
        <f>SUMIFS(BONE!$L:$L,BONE!$B:$B,CXT!$A29,BONE!$C:$C,$B29,BONE!$H:$H,CXT!I$2)</f>
        <v>0</v>
      </c>
      <c r="J29">
        <f>SUMIFS(BONE!$L:$L,BONE!$B:$B,CXT!$A29,BONE!$C:$C,$B29,BONE!$H:$H,CXT!J$2)</f>
        <v>0</v>
      </c>
      <c r="K29">
        <f>SUMIFS(BONE!$L:$L,BONE!$B:$B,CXT!$A29,BONE!$C:$C,$B29,BONE!$H:$H,CXT!K$2)</f>
        <v>0</v>
      </c>
      <c r="L29">
        <f>SUMIFS(BONE!$L:$L,BONE!$B:$B,CXT!$A29,BONE!$C:$C,$B29,BONE!$H:$H,CXT!L$2)</f>
        <v>0</v>
      </c>
      <c r="M29">
        <f>SUMIFS(BONE!$L:$L,BONE!$B:$B,CXT!$A29,BONE!$C:$C,$B29,BONE!$H:$H,CXT!M$2)</f>
        <v>0</v>
      </c>
      <c r="N29">
        <f>SUMIFS(BONE!$L:$L,BONE!$B:$B,CXT!$A29,BONE!$C:$C,$B29,BONE!$H:$H,CXT!N$2)</f>
        <v>0</v>
      </c>
      <c r="O29">
        <f>SUMIFS(BONE!$L:$L,BONE!$B:$B,CXT!$A29,BONE!$C:$C,$B29,BONE!$H:$H,CXT!O$2)</f>
        <v>0</v>
      </c>
      <c r="P29">
        <f>SUMIFS(BONE!$L:$L,BONE!$B:$B,CXT!$A29,BONE!$C:$C,$B29,BONE!$H:$H,CXT!P$2)</f>
        <v>0</v>
      </c>
      <c r="Q29">
        <f>SUMIFS(BONE!$L:$L,BONE!$B:$B,CXT!$A29,BONE!$C:$C,$B29,BONE!$H:$H,CXT!Q$2)</f>
        <v>0</v>
      </c>
      <c r="R29">
        <f>SUMIFS(BONE!$L:$L,BONE!$B:$B,CXT!$A29,BONE!$C:$C,$B29,BONE!$H:$H,CXT!R$2)</f>
        <v>0</v>
      </c>
      <c r="S29">
        <f>SUMIFS(BONE!$L:$L,BONE!$B:$B,CXT!$A29,BONE!$C:$C,$B29,BONE!$H:$H,CXT!S$2)</f>
        <v>0</v>
      </c>
      <c r="T29">
        <f>SUMIFS(BONE!$L:$L,BONE!$B:$B,CXT!$A29,BONE!$C:$C,$B29,BONE!$H:$H,CXT!T$2)</f>
        <v>0</v>
      </c>
      <c r="U29">
        <f>SUMIFS(BONE!$L:$L,BONE!$B:$B,CXT!$A29,BONE!$C:$C,$B29,BONE!$H:$H,CXT!U$2)</f>
        <v>0</v>
      </c>
      <c r="V29">
        <f>SUMIFS(BONE!$L:$L,BONE!$B:$B,CXT!$A29,BONE!$C:$C,$B29,BONE!$H:$H,CXT!V$2)</f>
        <v>0</v>
      </c>
      <c r="W29" s="114">
        <f>SUMIFS(BONE!$L:$L,BONE!$B:$B,CXT!$A29,BONE!$C:$C,$B29,BONE!$X:$X,"*"&amp;CXT!W$2&amp;"*")</f>
        <v>0</v>
      </c>
      <c r="X29" s="69">
        <f>SUMIFS(BONE!$L:$L,BONE!$B:$B,CXT!$A29,BONE!$C:$C,$B29,BONE!$X:$X,"*"&amp;CXT!X$2&amp;"*")</f>
        <v>0</v>
      </c>
      <c r="Y29" s="69">
        <f>SUMIFS(BONE!$L:$L,BONE!$B:$B,CXT!$A29,BONE!$C:$C,$B29,BONE!$X:$X,"*"&amp;CXT!Y$2&amp;"*")</f>
        <v>0</v>
      </c>
      <c r="Z29" s="69">
        <f>SUMIFS(BONE!$L:$L,BONE!$B:$B,CXT!$A29,BONE!$C:$C,$B29,BONE!$X:$X,"*"&amp;CXT!Z$2&amp;"*")</f>
        <v>0</v>
      </c>
      <c r="AA29" s="69">
        <f>SUMIFS(BONE!$L:$L,BONE!$B:$B,CXT!$A29,BONE!$C:$C,$B29,BONE!$X:$X,"&lt;&gt;"&amp;"")</f>
        <v>0</v>
      </c>
      <c r="AB29" s="131" t="e">
        <f t="shared" si="1"/>
        <v>#DIV/0!</v>
      </c>
      <c r="AC29" s="114">
        <f>SUMIFS(BONE!$L:$L,BONE!$B:$B,CXT!$A29,BONE!$C:$C,$B29,BONE!$Z:$Z,"*"&amp;CXT!AC$2&amp;"*")</f>
        <v>0</v>
      </c>
      <c r="AD29" s="69">
        <f>SUMIFS(BONE!$L:$L,BONE!$B:$B,CXT!$A29,BONE!$C:$C,$B29,BONE!$Z:$Z,"*"&amp;CXT!AD$2&amp;"*")</f>
        <v>0</v>
      </c>
      <c r="AE29" s="69">
        <f>SUMIFS(BONE!$L:$L,BONE!$B:$B,CXT!$A29,BONE!$C:$C,$B29,BONE!$Z:$Z,"*"&amp;CXT!AE$2&amp;"*")</f>
        <v>0</v>
      </c>
      <c r="AF29" s="69">
        <f>SUMIFS(BONE!$L:$L,BONE!$B:$B,CXT!$A29,BONE!$C:$C,$B29,BONE!$Z:$Z,"*"&amp;CXT!AF$2&amp;"*")</f>
        <v>0</v>
      </c>
      <c r="AG29" s="69">
        <f>SUMIFS(BONE!$L:$L,BONE!$B:$B,CXT!$A29,BONE!$C:$C,$B29,BONE!$Z:$Z,"*"&amp;CXT!AG$2&amp;"*")</f>
        <v>0</v>
      </c>
      <c r="AH29" s="69">
        <f>SUMIFS(BONE!$L:$L,BONE!$B:$B,CXT!$A29,BONE!$C:$C,$B29,BONE!$Z:$Z,"&lt;&gt;"&amp;"")</f>
        <v>0</v>
      </c>
      <c r="AI29" s="131" t="e">
        <f t="shared" si="2"/>
        <v>#DIV/0!</v>
      </c>
      <c r="AJ29" s="114">
        <f>SUMIFS(BONE!$L:$L,BONE!$B:$B,CXT!$A29,BONE!$C:$C,$B29,BONE!$AB:$AB,"*"&amp;CXT!AJ$2&amp;"*")</f>
        <v>0</v>
      </c>
      <c r="AK29" s="69">
        <f>SUMIFS(BONE!$L:$L,BONE!$B:$B,CXT!$A29,BONE!$C:$C,$B29,BONE!$AB:$AB,"*"&amp;CXT!AK$2&amp;"*")</f>
        <v>0</v>
      </c>
      <c r="AL29" s="69">
        <f>SUMIFS(BONE!$L:$L,BONE!$B:$B,CXT!$A29,BONE!$C:$C,$B29,BONE!$AB:$AB,"*"&amp;CXT!AL$2&amp;"*")</f>
        <v>0</v>
      </c>
      <c r="AM29" s="69">
        <f>SUMIFS(BONE!$L:$L,BONE!$B:$B,CXT!$A29,BONE!$C:$C,$B29,BONE!$AB:$AB,"&lt;&gt;"&amp;"")</f>
        <v>0</v>
      </c>
      <c r="AN29" s="131" t="e">
        <f t="shared" si="3"/>
        <v>#DIV/0!</v>
      </c>
    </row>
    <row r="30" spans="1:40" x14ac:dyDescent="0.25">
      <c r="A30"/>
      <c r="B30"/>
      <c r="C30" s="114">
        <f>SUMIFS(BONE!$L:$L,BONE!$B:$B,CXT!$A30,BONE!$C:$C,$B30)</f>
        <v>0</v>
      </c>
      <c r="D30">
        <f t="shared" si="0"/>
        <v>0</v>
      </c>
      <c r="E30" s="114">
        <f>SUMIFS(BONE!$L:$L,BONE!$B:$B,CXT!$A30,BONE!$C:$C,$B30,BONE!$H:$H,CXT!E$2)</f>
        <v>0</v>
      </c>
      <c r="F30">
        <f>SUMIFS(BONE!$L:$L,BONE!$B:$B,CXT!$A30,BONE!$C:$C,$B30,BONE!$H:$H,CXT!F$2)</f>
        <v>0</v>
      </c>
      <c r="G30">
        <f>SUMIFS(BONE!$L:$L,BONE!$B:$B,CXT!$A30,BONE!$C:$C,$B30,BONE!$H:$H,CXT!G$2)</f>
        <v>0</v>
      </c>
      <c r="H30">
        <f>SUMIFS(BONE!$L:$L,BONE!$B:$B,CXT!$A30,BONE!$C:$C,$B30,BONE!$H:$H,CXT!H$2)</f>
        <v>0</v>
      </c>
      <c r="I30">
        <f>SUMIFS(BONE!$L:$L,BONE!$B:$B,CXT!$A30,BONE!$C:$C,$B30,BONE!$H:$H,CXT!I$2)</f>
        <v>0</v>
      </c>
      <c r="J30">
        <f>SUMIFS(BONE!$L:$L,BONE!$B:$B,CXT!$A30,BONE!$C:$C,$B30,BONE!$H:$H,CXT!J$2)</f>
        <v>0</v>
      </c>
      <c r="K30">
        <f>SUMIFS(BONE!$L:$L,BONE!$B:$B,CXT!$A30,BONE!$C:$C,$B30,BONE!$H:$H,CXT!K$2)</f>
        <v>0</v>
      </c>
      <c r="L30">
        <f>SUMIFS(BONE!$L:$L,BONE!$B:$B,CXT!$A30,BONE!$C:$C,$B30,BONE!$H:$H,CXT!L$2)</f>
        <v>0</v>
      </c>
      <c r="M30">
        <f>SUMIFS(BONE!$L:$L,BONE!$B:$B,CXT!$A30,BONE!$C:$C,$B30,BONE!$H:$H,CXT!M$2)</f>
        <v>0</v>
      </c>
      <c r="N30">
        <f>SUMIFS(BONE!$L:$L,BONE!$B:$B,CXT!$A30,BONE!$C:$C,$B30,BONE!$H:$H,CXT!N$2)</f>
        <v>0</v>
      </c>
      <c r="O30">
        <f>SUMIFS(BONE!$L:$L,BONE!$B:$B,CXT!$A30,BONE!$C:$C,$B30,BONE!$H:$H,CXT!O$2)</f>
        <v>0</v>
      </c>
      <c r="P30">
        <f>SUMIFS(BONE!$L:$L,BONE!$B:$B,CXT!$A30,BONE!$C:$C,$B30,BONE!$H:$H,CXT!P$2)</f>
        <v>0</v>
      </c>
      <c r="Q30">
        <f>SUMIFS(BONE!$L:$L,BONE!$B:$B,CXT!$A30,BONE!$C:$C,$B30,BONE!$H:$H,CXT!Q$2)</f>
        <v>0</v>
      </c>
      <c r="R30">
        <f>SUMIFS(BONE!$L:$L,BONE!$B:$B,CXT!$A30,BONE!$C:$C,$B30,BONE!$H:$H,CXT!R$2)</f>
        <v>0</v>
      </c>
      <c r="S30">
        <f>SUMIFS(BONE!$L:$L,BONE!$B:$B,CXT!$A30,BONE!$C:$C,$B30,BONE!$H:$H,CXT!S$2)</f>
        <v>0</v>
      </c>
      <c r="T30">
        <f>SUMIFS(BONE!$L:$L,BONE!$B:$B,CXT!$A30,BONE!$C:$C,$B30,BONE!$H:$H,CXT!T$2)</f>
        <v>0</v>
      </c>
      <c r="U30">
        <f>SUMIFS(BONE!$L:$L,BONE!$B:$B,CXT!$A30,BONE!$C:$C,$B30,BONE!$H:$H,CXT!U$2)</f>
        <v>0</v>
      </c>
      <c r="V30">
        <f>SUMIFS(BONE!$L:$L,BONE!$B:$B,CXT!$A30,BONE!$C:$C,$B30,BONE!$H:$H,CXT!V$2)</f>
        <v>0</v>
      </c>
      <c r="W30" s="114">
        <f>SUMIFS(BONE!$L:$L,BONE!$B:$B,CXT!$A30,BONE!$C:$C,$B30,BONE!$X:$X,"*"&amp;CXT!W$2&amp;"*")</f>
        <v>0</v>
      </c>
      <c r="X30" s="69">
        <f>SUMIFS(BONE!$L:$L,BONE!$B:$B,CXT!$A30,BONE!$C:$C,$B30,BONE!$X:$X,"*"&amp;CXT!X$2&amp;"*")</f>
        <v>0</v>
      </c>
      <c r="Y30" s="69">
        <f>SUMIFS(BONE!$L:$L,BONE!$B:$B,CXT!$A30,BONE!$C:$C,$B30,BONE!$X:$X,"*"&amp;CXT!Y$2&amp;"*")</f>
        <v>0</v>
      </c>
      <c r="Z30" s="69">
        <f>SUMIFS(BONE!$L:$L,BONE!$B:$B,CXT!$A30,BONE!$C:$C,$B30,BONE!$X:$X,"*"&amp;CXT!Z$2&amp;"*")</f>
        <v>0</v>
      </c>
      <c r="AA30" s="69">
        <f>SUMIFS(BONE!$L:$L,BONE!$B:$B,CXT!$A30,BONE!$C:$C,$B30,BONE!$X:$X,"&lt;&gt;"&amp;"")</f>
        <v>0</v>
      </c>
      <c r="AB30" s="131" t="e">
        <f t="shared" si="1"/>
        <v>#DIV/0!</v>
      </c>
      <c r="AC30" s="114">
        <f>SUMIFS(BONE!$L:$L,BONE!$B:$B,CXT!$A30,BONE!$C:$C,$B30,BONE!$Z:$Z,"*"&amp;CXT!AC$2&amp;"*")</f>
        <v>0</v>
      </c>
      <c r="AD30" s="69">
        <f>SUMIFS(BONE!$L:$L,BONE!$B:$B,CXT!$A30,BONE!$C:$C,$B30,BONE!$Z:$Z,"*"&amp;CXT!AD$2&amp;"*")</f>
        <v>0</v>
      </c>
      <c r="AE30" s="69">
        <f>SUMIFS(BONE!$L:$L,BONE!$B:$B,CXT!$A30,BONE!$C:$C,$B30,BONE!$Z:$Z,"*"&amp;CXT!AE$2&amp;"*")</f>
        <v>0</v>
      </c>
      <c r="AF30" s="69">
        <f>SUMIFS(BONE!$L:$L,BONE!$B:$B,CXT!$A30,BONE!$C:$C,$B30,BONE!$Z:$Z,"*"&amp;CXT!AF$2&amp;"*")</f>
        <v>0</v>
      </c>
      <c r="AG30" s="69">
        <f>SUMIFS(BONE!$L:$L,BONE!$B:$B,CXT!$A30,BONE!$C:$C,$B30,BONE!$Z:$Z,"*"&amp;CXT!AG$2&amp;"*")</f>
        <v>0</v>
      </c>
      <c r="AH30" s="69">
        <f>SUMIFS(BONE!$L:$L,BONE!$B:$B,CXT!$A30,BONE!$C:$C,$B30,BONE!$Z:$Z,"&lt;&gt;"&amp;"")</f>
        <v>0</v>
      </c>
      <c r="AI30" s="131" t="e">
        <f t="shared" si="2"/>
        <v>#DIV/0!</v>
      </c>
      <c r="AJ30" s="114">
        <f>SUMIFS(BONE!$L:$L,BONE!$B:$B,CXT!$A30,BONE!$C:$C,$B30,BONE!$AB:$AB,"*"&amp;CXT!AJ$2&amp;"*")</f>
        <v>0</v>
      </c>
      <c r="AK30" s="69">
        <f>SUMIFS(BONE!$L:$L,BONE!$B:$B,CXT!$A30,BONE!$C:$C,$B30,BONE!$AB:$AB,"*"&amp;CXT!AK$2&amp;"*")</f>
        <v>0</v>
      </c>
      <c r="AL30" s="69">
        <f>SUMIFS(BONE!$L:$L,BONE!$B:$B,CXT!$A30,BONE!$C:$C,$B30,BONE!$AB:$AB,"*"&amp;CXT!AL$2&amp;"*")</f>
        <v>0</v>
      </c>
      <c r="AM30" s="69">
        <f>SUMIFS(BONE!$L:$L,BONE!$B:$B,CXT!$A30,BONE!$C:$C,$B30,BONE!$AB:$AB,"&lt;&gt;"&amp;"")</f>
        <v>0</v>
      </c>
      <c r="AN30" s="131" t="e">
        <f t="shared" si="3"/>
        <v>#DIV/0!</v>
      </c>
    </row>
    <row r="31" spans="1:40" x14ac:dyDescent="0.25">
      <c r="A31"/>
      <c r="B31"/>
      <c r="C31" s="114">
        <f>SUMIFS(BONE!$L:$L,BONE!$B:$B,CXT!$A31,BONE!$C:$C,$B31)</f>
        <v>0</v>
      </c>
      <c r="D31">
        <f t="shared" si="0"/>
        <v>0</v>
      </c>
      <c r="E31" s="114">
        <f>SUMIFS(BONE!$L:$L,BONE!$B:$B,CXT!$A31,BONE!$C:$C,$B31,BONE!$H:$H,CXT!E$2)</f>
        <v>0</v>
      </c>
      <c r="F31">
        <f>SUMIFS(BONE!$L:$L,BONE!$B:$B,CXT!$A31,BONE!$C:$C,$B31,BONE!$H:$H,CXT!F$2)</f>
        <v>0</v>
      </c>
      <c r="G31">
        <f>SUMIFS(BONE!$L:$L,BONE!$B:$B,CXT!$A31,BONE!$C:$C,$B31,BONE!$H:$H,CXT!G$2)</f>
        <v>0</v>
      </c>
      <c r="H31">
        <f>SUMIFS(BONE!$L:$L,BONE!$B:$B,CXT!$A31,BONE!$C:$C,$B31,BONE!$H:$H,CXT!H$2)</f>
        <v>0</v>
      </c>
      <c r="I31">
        <f>SUMIFS(BONE!$L:$L,BONE!$B:$B,CXT!$A31,BONE!$C:$C,$B31,BONE!$H:$H,CXT!I$2)</f>
        <v>0</v>
      </c>
      <c r="J31">
        <f>SUMIFS(BONE!$L:$L,BONE!$B:$B,CXT!$A31,BONE!$C:$C,$B31,BONE!$H:$H,CXT!J$2)</f>
        <v>0</v>
      </c>
      <c r="K31">
        <f>SUMIFS(BONE!$L:$L,BONE!$B:$B,CXT!$A31,BONE!$C:$C,$B31,BONE!$H:$H,CXT!K$2)</f>
        <v>0</v>
      </c>
      <c r="L31">
        <f>SUMIFS(BONE!$L:$L,BONE!$B:$B,CXT!$A31,BONE!$C:$C,$B31,BONE!$H:$H,CXT!L$2)</f>
        <v>0</v>
      </c>
      <c r="M31">
        <f>SUMIFS(BONE!$L:$L,BONE!$B:$B,CXT!$A31,BONE!$C:$C,$B31,BONE!$H:$H,CXT!M$2)</f>
        <v>0</v>
      </c>
      <c r="N31">
        <f>SUMIFS(BONE!$L:$L,BONE!$B:$B,CXT!$A31,BONE!$C:$C,$B31,BONE!$H:$H,CXT!N$2)</f>
        <v>0</v>
      </c>
      <c r="O31">
        <f>SUMIFS(BONE!$L:$L,BONE!$B:$B,CXT!$A31,BONE!$C:$C,$B31,BONE!$H:$H,CXT!O$2)</f>
        <v>0</v>
      </c>
      <c r="P31">
        <f>SUMIFS(BONE!$L:$L,BONE!$B:$B,CXT!$A31,BONE!$C:$C,$B31,BONE!$H:$H,CXT!P$2)</f>
        <v>0</v>
      </c>
      <c r="Q31">
        <f>SUMIFS(BONE!$L:$L,BONE!$B:$B,CXT!$A31,BONE!$C:$C,$B31,BONE!$H:$H,CXT!Q$2)</f>
        <v>0</v>
      </c>
      <c r="R31">
        <f>SUMIFS(BONE!$L:$L,BONE!$B:$B,CXT!$A31,BONE!$C:$C,$B31,BONE!$H:$H,CXT!R$2)</f>
        <v>0</v>
      </c>
      <c r="S31">
        <f>SUMIFS(BONE!$L:$L,BONE!$B:$B,CXT!$A31,BONE!$C:$C,$B31,BONE!$H:$H,CXT!S$2)</f>
        <v>0</v>
      </c>
      <c r="T31">
        <f>SUMIFS(BONE!$L:$L,BONE!$B:$B,CXT!$A31,BONE!$C:$C,$B31,BONE!$H:$H,CXT!T$2)</f>
        <v>0</v>
      </c>
      <c r="U31">
        <f>SUMIFS(BONE!$L:$L,BONE!$B:$B,CXT!$A31,BONE!$C:$C,$B31,BONE!$H:$H,CXT!U$2)</f>
        <v>0</v>
      </c>
      <c r="V31">
        <f>SUMIFS(BONE!$L:$L,BONE!$B:$B,CXT!$A31,BONE!$C:$C,$B31,BONE!$H:$H,CXT!V$2)</f>
        <v>0</v>
      </c>
      <c r="W31" s="114">
        <f>SUMIFS(BONE!$L:$L,BONE!$B:$B,CXT!$A31,BONE!$C:$C,$B31,BONE!$X:$X,"*"&amp;CXT!W$2&amp;"*")</f>
        <v>0</v>
      </c>
      <c r="X31" s="69">
        <f>SUMIFS(BONE!$L:$L,BONE!$B:$B,CXT!$A31,BONE!$C:$C,$B31,BONE!$X:$X,"*"&amp;CXT!X$2&amp;"*")</f>
        <v>0</v>
      </c>
      <c r="Y31" s="69">
        <f>SUMIFS(BONE!$L:$L,BONE!$B:$B,CXT!$A31,BONE!$C:$C,$B31,BONE!$X:$X,"*"&amp;CXT!Y$2&amp;"*")</f>
        <v>0</v>
      </c>
      <c r="Z31" s="69">
        <f>SUMIFS(BONE!$L:$L,BONE!$B:$B,CXT!$A31,BONE!$C:$C,$B31,BONE!$X:$X,"*"&amp;CXT!Z$2&amp;"*")</f>
        <v>0</v>
      </c>
      <c r="AA31" s="69">
        <f>SUMIFS(BONE!$L:$L,BONE!$B:$B,CXT!$A31,BONE!$C:$C,$B31,BONE!$X:$X,"&lt;&gt;"&amp;"")</f>
        <v>0</v>
      </c>
      <c r="AB31" s="131" t="e">
        <f t="shared" si="1"/>
        <v>#DIV/0!</v>
      </c>
      <c r="AC31" s="114">
        <f>SUMIFS(BONE!$L:$L,BONE!$B:$B,CXT!$A31,BONE!$C:$C,$B31,BONE!$Z:$Z,"*"&amp;CXT!AC$2&amp;"*")</f>
        <v>0</v>
      </c>
      <c r="AD31" s="69">
        <f>SUMIFS(BONE!$L:$L,BONE!$B:$B,CXT!$A31,BONE!$C:$C,$B31,BONE!$Z:$Z,"*"&amp;CXT!AD$2&amp;"*")</f>
        <v>0</v>
      </c>
      <c r="AE31" s="69">
        <f>SUMIFS(BONE!$L:$L,BONE!$B:$B,CXT!$A31,BONE!$C:$C,$B31,BONE!$Z:$Z,"*"&amp;CXT!AE$2&amp;"*")</f>
        <v>0</v>
      </c>
      <c r="AF31" s="69">
        <f>SUMIFS(BONE!$L:$L,BONE!$B:$B,CXT!$A31,BONE!$C:$C,$B31,BONE!$Z:$Z,"*"&amp;CXT!AF$2&amp;"*")</f>
        <v>0</v>
      </c>
      <c r="AG31" s="69">
        <f>SUMIFS(BONE!$L:$L,BONE!$B:$B,CXT!$A31,BONE!$C:$C,$B31,BONE!$Z:$Z,"*"&amp;CXT!AG$2&amp;"*")</f>
        <v>0</v>
      </c>
      <c r="AH31" s="69">
        <f>SUMIFS(BONE!$L:$L,BONE!$B:$B,CXT!$A31,BONE!$C:$C,$B31,BONE!$Z:$Z,"&lt;&gt;"&amp;"")</f>
        <v>0</v>
      </c>
      <c r="AI31" s="131" t="e">
        <f t="shared" si="2"/>
        <v>#DIV/0!</v>
      </c>
      <c r="AJ31" s="114">
        <f>SUMIFS(BONE!$L:$L,BONE!$B:$B,CXT!$A31,BONE!$C:$C,$B31,BONE!$AB:$AB,"*"&amp;CXT!AJ$2&amp;"*")</f>
        <v>0</v>
      </c>
      <c r="AK31" s="69">
        <f>SUMIFS(BONE!$L:$L,BONE!$B:$B,CXT!$A31,BONE!$C:$C,$B31,BONE!$AB:$AB,"*"&amp;CXT!AK$2&amp;"*")</f>
        <v>0</v>
      </c>
      <c r="AL31" s="69">
        <f>SUMIFS(BONE!$L:$L,BONE!$B:$B,CXT!$A31,BONE!$C:$C,$B31,BONE!$AB:$AB,"*"&amp;CXT!AL$2&amp;"*")</f>
        <v>0</v>
      </c>
      <c r="AM31" s="69">
        <f>SUMIFS(BONE!$L:$L,BONE!$B:$B,CXT!$A31,BONE!$C:$C,$B31,BONE!$AB:$AB,"&lt;&gt;"&amp;"")</f>
        <v>0</v>
      </c>
      <c r="AN31" s="131" t="e">
        <f t="shared" si="3"/>
        <v>#DIV/0!</v>
      </c>
    </row>
    <row r="32" spans="1:40" x14ac:dyDescent="0.25">
      <c r="A32"/>
      <c r="B32"/>
      <c r="C32" s="114">
        <f>SUMIFS(BONE!$L:$L,BONE!$B:$B,CXT!$A32,BONE!$C:$C,$B32)</f>
        <v>0</v>
      </c>
      <c r="D32">
        <f t="shared" si="0"/>
        <v>0</v>
      </c>
      <c r="E32" s="114">
        <f>SUMIFS(BONE!$L:$L,BONE!$B:$B,CXT!$A32,BONE!$C:$C,$B32,BONE!$H:$H,CXT!E$2)</f>
        <v>0</v>
      </c>
      <c r="F32">
        <f>SUMIFS(BONE!$L:$L,BONE!$B:$B,CXT!$A32,BONE!$C:$C,$B32,BONE!$H:$H,CXT!F$2)</f>
        <v>0</v>
      </c>
      <c r="G32">
        <f>SUMIFS(BONE!$L:$L,BONE!$B:$B,CXT!$A32,BONE!$C:$C,$B32,BONE!$H:$H,CXT!G$2)</f>
        <v>0</v>
      </c>
      <c r="H32">
        <f>SUMIFS(BONE!$L:$L,BONE!$B:$B,CXT!$A32,BONE!$C:$C,$B32,BONE!$H:$H,CXT!H$2)</f>
        <v>0</v>
      </c>
      <c r="I32">
        <f>SUMIFS(BONE!$L:$L,BONE!$B:$B,CXT!$A32,BONE!$C:$C,$B32,BONE!$H:$H,CXT!I$2)</f>
        <v>0</v>
      </c>
      <c r="J32">
        <f>SUMIFS(BONE!$L:$L,BONE!$B:$B,CXT!$A32,BONE!$C:$C,$B32,BONE!$H:$H,CXT!J$2)</f>
        <v>0</v>
      </c>
      <c r="K32">
        <f>SUMIFS(BONE!$L:$L,BONE!$B:$B,CXT!$A32,BONE!$C:$C,$B32,BONE!$H:$H,CXT!K$2)</f>
        <v>0</v>
      </c>
      <c r="L32">
        <f>SUMIFS(BONE!$L:$L,BONE!$B:$B,CXT!$A32,BONE!$C:$C,$B32,BONE!$H:$H,CXT!L$2)</f>
        <v>0</v>
      </c>
      <c r="M32">
        <f>SUMIFS(BONE!$L:$L,BONE!$B:$B,CXT!$A32,BONE!$C:$C,$B32,BONE!$H:$H,CXT!M$2)</f>
        <v>0</v>
      </c>
      <c r="N32">
        <f>SUMIFS(BONE!$L:$L,BONE!$B:$B,CXT!$A32,BONE!$C:$C,$B32,BONE!$H:$H,CXT!N$2)</f>
        <v>0</v>
      </c>
      <c r="O32">
        <f>SUMIFS(BONE!$L:$L,BONE!$B:$B,CXT!$A32,BONE!$C:$C,$B32,BONE!$H:$H,CXT!O$2)</f>
        <v>0</v>
      </c>
      <c r="P32">
        <f>SUMIFS(BONE!$L:$L,BONE!$B:$B,CXT!$A32,BONE!$C:$C,$B32,BONE!$H:$H,CXT!P$2)</f>
        <v>0</v>
      </c>
      <c r="Q32">
        <f>SUMIFS(BONE!$L:$L,BONE!$B:$B,CXT!$A32,BONE!$C:$C,$B32,BONE!$H:$H,CXT!Q$2)</f>
        <v>0</v>
      </c>
      <c r="R32">
        <f>SUMIFS(BONE!$L:$L,BONE!$B:$B,CXT!$A32,BONE!$C:$C,$B32,BONE!$H:$H,CXT!R$2)</f>
        <v>0</v>
      </c>
      <c r="S32">
        <f>SUMIFS(BONE!$L:$L,BONE!$B:$B,CXT!$A32,BONE!$C:$C,$B32,BONE!$H:$H,CXT!S$2)</f>
        <v>0</v>
      </c>
      <c r="T32">
        <f>SUMIFS(BONE!$L:$L,BONE!$B:$B,CXT!$A32,BONE!$C:$C,$B32,BONE!$H:$H,CXT!T$2)</f>
        <v>0</v>
      </c>
      <c r="U32">
        <f>SUMIFS(BONE!$L:$L,BONE!$B:$B,CXT!$A32,BONE!$C:$C,$B32,BONE!$H:$H,CXT!U$2)</f>
        <v>0</v>
      </c>
      <c r="V32">
        <f>SUMIFS(BONE!$L:$L,BONE!$B:$B,CXT!$A32,BONE!$C:$C,$B32,BONE!$H:$H,CXT!V$2)</f>
        <v>0</v>
      </c>
      <c r="W32" s="114">
        <f>SUMIFS(BONE!$L:$L,BONE!$B:$B,CXT!$A32,BONE!$C:$C,$B32,BONE!$X:$X,"*"&amp;CXT!W$2&amp;"*")</f>
        <v>0</v>
      </c>
      <c r="X32" s="69">
        <f>SUMIFS(BONE!$L:$L,BONE!$B:$B,CXT!$A32,BONE!$C:$C,$B32,BONE!$X:$X,"*"&amp;CXT!X$2&amp;"*")</f>
        <v>0</v>
      </c>
      <c r="Y32" s="69">
        <f>SUMIFS(BONE!$L:$L,BONE!$B:$B,CXT!$A32,BONE!$C:$C,$B32,BONE!$X:$X,"*"&amp;CXT!Y$2&amp;"*")</f>
        <v>0</v>
      </c>
      <c r="Z32" s="69">
        <f>SUMIFS(BONE!$L:$L,BONE!$B:$B,CXT!$A32,BONE!$C:$C,$B32,BONE!$X:$X,"*"&amp;CXT!Z$2&amp;"*")</f>
        <v>0</v>
      </c>
      <c r="AA32" s="69">
        <f>SUMIFS(BONE!$L:$L,BONE!$B:$B,CXT!$A32,BONE!$C:$C,$B32,BONE!$X:$X,"&lt;&gt;"&amp;"")</f>
        <v>0</v>
      </c>
      <c r="AB32" s="131" t="e">
        <f t="shared" si="1"/>
        <v>#DIV/0!</v>
      </c>
      <c r="AC32" s="114">
        <f>SUMIFS(BONE!$L:$L,BONE!$B:$B,CXT!$A32,BONE!$C:$C,$B32,BONE!$Z:$Z,"*"&amp;CXT!AC$2&amp;"*")</f>
        <v>0</v>
      </c>
      <c r="AD32" s="69">
        <f>SUMIFS(BONE!$L:$L,BONE!$B:$B,CXT!$A32,BONE!$C:$C,$B32,BONE!$Z:$Z,"*"&amp;CXT!AD$2&amp;"*")</f>
        <v>0</v>
      </c>
      <c r="AE32" s="69">
        <f>SUMIFS(BONE!$L:$L,BONE!$B:$B,CXT!$A32,BONE!$C:$C,$B32,BONE!$Z:$Z,"*"&amp;CXT!AE$2&amp;"*")</f>
        <v>0</v>
      </c>
      <c r="AF32" s="69">
        <f>SUMIFS(BONE!$L:$L,BONE!$B:$B,CXT!$A32,BONE!$C:$C,$B32,BONE!$Z:$Z,"*"&amp;CXT!AF$2&amp;"*")</f>
        <v>0</v>
      </c>
      <c r="AG32" s="69">
        <f>SUMIFS(BONE!$L:$L,BONE!$B:$B,CXT!$A32,BONE!$C:$C,$B32,BONE!$Z:$Z,"*"&amp;CXT!AG$2&amp;"*")</f>
        <v>0</v>
      </c>
      <c r="AH32" s="69">
        <f>SUMIFS(BONE!$L:$L,BONE!$B:$B,CXT!$A32,BONE!$C:$C,$B32,BONE!$Z:$Z,"&lt;&gt;"&amp;"")</f>
        <v>0</v>
      </c>
      <c r="AI32" s="131" t="e">
        <f t="shared" si="2"/>
        <v>#DIV/0!</v>
      </c>
      <c r="AJ32" s="114">
        <f>SUMIFS(BONE!$L:$L,BONE!$B:$B,CXT!$A32,BONE!$C:$C,$B32,BONE!$AB:$AB,"*"&amp;CXT!AJ$2&amp;"*")</f>
        <v>0</v>
      </c>
      <c r="AK32" s="69">
        <f>SUMIFS(BONE!$L:$L,BONE!$B:$B,CXT!$A32,BONE!$C:$C,$B32,BONE!$AB:$AB,"*"&amp;CXT!AK$2&amp;"*")</f>
        <v>0</v>
      </c>
      <c r="AL32" s="69">
        <f>SUMIFS(BONE!$L:$L,BONE!$B:$B,CXT!$A32,BONE!$C:$C,$B32,BONE!$AB:$AB,"*"&amp;CXT!AL$2&amp;"*")</f>
        <v>0</v>
      </c>
      <c r="AM32" s="69">
        <f>SUMIFS(BONE!$L:$L,BONE!$B:$B,CXT!$A32,BONE!$C:$C,$B32,BONE!$AB:$AB,"&lt;&gt;"&amp;"")</f>
        <v>0</v>
      </c>
      <c r="AN32" s="131" t="e">
        <f t="shared" si="3"/>
        <v>#DIV/0!</v>
      </c>
    </row>
    <row r="33" spans="1:40" x14ac:dyDescent="0.25">
      <c r="A33"/>
      <c r="B33"/>
      <c r="C33" s="114">
        <f>SUMIFS(BONE!$L:$L,BONE!$B:$B,CXT!$A33,BONE!$C:$C,$B33)</f>
        <v>0</v>
      </c>
      <c r="D33">
        <f t="shared" si="0"/>
        <v>0</v>
      </c>
      <c r="E33" s="114">
        <f>SUMIFS(BONE!$L:$L,BONE!$B:$B,CXT!$A33,BONE!$C:$C,$B33,BONE!$H:$H,CXT!E$2)</f>
        <v>0</v>
      </c>
      <c r="F33">
        <f>SUMIFS(BONE!$L:$L,BONE!$B:$B,CXT!$A33,BONE!$C:$C,$B33,BONE!$H:$H,CXT!F$2)</f>
        <v>0</v>
      </c>
      <c r="G33">
        <f>SUMIFS(BONE!$L:$L,BONE!$B:$B,CXT!$A33,BONE!$C:$C,$B33,BONE!$H:$H,CXT!G$2)</f>
        <v>0</v>
      </c>
      <c r="H33">
        <f>SUMIFS(BONE!$L:$L,BONE!$B:$B,CXT!$A33,BONE!$C:$C,$B33,BONE!$H:$H,CXT!H$2)</f>
        <v>0</v>
      </c>
      <c r="I33">
        <f>SUMIFS(BONE!$L:$L,BONE!$B:$B,CXT!$A33,BONE!$C:$C,$B33,BONE!$H:$H,CXT!I$2)</f>
        <v>0</v>
      </c>
      <c r="J33">
        <f>SUMIFS(BONE!$L:$L,BONE!$B:$B,CXT!$A33,BONE!$C:$C,$B33,BONE!$H:$H,CXT!J$2)</f>
        <v>0</v>
      </c>
      <c r="K33">
        <f>SUMIFS(BONE!$L:$L,BONE!$B:$B,CXT!$A33,BONE!$C:$C,$B33,BONE!$H:$H,CXT!K$2)</f>
        <v>0</v>
      </c>
      <c r="L33">
        <f>SUMIFS(BONE!$L:$L,BONE!$B:$B,CXT!$A33,BONE!$C:$C,$B33,BONE!$H:$H,CXT!L$2)</f>
        <v>0</v>
      </c>
      <c r="M33">
        <f>SUMIFS(BONE!$L:$L,BONE!$B:$B,CXT!$A33,BONE!$C:$C,$B33,BONE!$H:$H,CXT!M$2)</f>
        <v>0</v>
      </c>
      <c r="N33">
        <f>SUMIFS(BONE!$L:$L,BONE!$B:$B,CXT!$A33,BONE!$C:$C,$B33,BONE!$H:$H,CXT!N$2)</f>
        <v>0</v>
      </c>
      <c r="O33">
        <f>SUMIFS(BONE!$L:$L,BONE!$B:$B,CXT!$A33,BONE!$C:$C,$B33,BONE!$H:$H,CXT!O$2)</f>
        <v>0</v>
      </c>
      <c r="P33">
        <f>SUMIFS(BONE!$L:$L,BONE!$B:$B,CXT!$A33,BONE!$C:$C,$B33,BONE!$H:$H,CXT!P$2)</f>
        <v>0</v>
      </c>
      <c r="Q33">
        <f>SUMIFS(BONE!$L:$L,BONE!$B:$B,CXT!$A33,BONE!$C:$C,$B33,BONE!$H:$H,CXT!Q$2)</f>
        <v>0</v>
      </c>
      <c r="R33">
        <f>SUMIFS(BONE!$L:$L,BONE!$B:$B,CXT!$A33,BONE!$C:$C,$B33,BONE!$H:$H,CXT!R$2)</f>
        <v>0</v>
      </c>
      <c r="S33">
        <f>SUMIFS(BONE!$L:$L,BONE!$B:$B,CXT!$A33,BONE!$C:$C,$B33,BONE!$H:$H,CXT!S$2)</f>
        <v>0</v>
      </c>
      <c r="T33">
        <f>SUMIFS(BONE!$L:$L,BONE!$B:$B,CXT!$A33,BONE!$C:$C,$B33,BONE!$H:$H,CXT!T$2)</f>
        <v>0</v>
      </c>
      <c r="U33">
        <f>SUMIFS(BONE!$L:$L,BONE!$B:$B,CXT!$A33,BONE!$C:$C,$B33,BONE!$H:$H,CXT!U$2)</f>
        <v>0</v>
      </c>
      <c r="V33">
        <f>SUMIFS(BONE!$L:$L,BONE!$B:$B,CXT!$A33,BONE!$C:$C,$B33,BONE!$H:$H,CXT!V$2)</f>
        <v>0</v>
      </c>
      <c r="W33" s="114">
        <f>SUMIFS(BONE!$L:$L,BONE!$B:$B,CXT!$A33,BONE!$C:$C,$B33,BONE!$X:$X,"*"&amp;CXT!W$2&amp;"*")</f>
        <v>0</v>
      </c>
      <c r="X33" s="69">
        <f>SUMIFS(BONE!$L:$L,BONE!$B:$B,CXT!$A33,BONE!$C:$C,$B33,BONE!$X:$X,"*"&amp;CXT!X$2&amp;"*")</f>
        <v>0</v>
      </c>
      <c r="Y33" s="69">
        <f>SUMIFS(BONE!$L:$L,BONE!$B:$B,CXT!$A33,BONE!$C:$C,$B33,BONE!$X:$X,"*"&amp;CXT!Y$2&amp;"*")</f>
        <v>0</v>
      </c>
      <c r="Z33" s="69">
        <f>SUMIFS(BONE!$L:$L,BONE!$B:$B,CXT!$A33,BONE!$C:$C,$B33,BONE!$X:$X,"*"&amp;CXT!Z$2&amp;"*")</f>
        <v>0</v>
      </c>
      <c r="AA33" s="69">
        <f>SUMIFS(BONE!$L:$L,BONE!$B:$B,CXT!$A33,BONE!$C:$C,$B33,BONE!$X:$X,"&lt;&gt;"&amp;"")</f>
        <v>0</v>
      </c>
      <c r="AB33" s="131" t="e">
        <f t="shared" si="1"/>
        <v>#DIV/0!</v>
      </c>
      <c r="AC33" s="114">
        <f>SUMIFS(BONE!$L:$L,BONE!$B:$B,CXT!$A33,BONE!$C:$C,$B33,BONE!$Z:$Z,"*"&amp;CXT!AC$2&amp;"*")</f>
        <v>0</v>
      </c>
      <c r="AD33" s="69">
        <f>SUMIFS(BONE!$L:$L,BONE!$B:$B,CXT!$A33,BONE!$C:$C,$B33,BONE!$Z:$Z,"*"&amp;CXT!AD$2&amp;"*")</f>
        <v>0</v>
      </c>
      <c r="AE33" s="69">
        <f>SUMIFS(BONE!$L:$L,BONE!$B:$B,CXT!$A33,BONE!$C:$C,$B33,BONE!$Z:$Z,"*"&amp;CXT!AE$2&amp;"*")</f>
        <v>0</v>
      </c>
      <c r="AF33" s="69">
        <f>SUMIFS(BONE!$L:$L,BONE!$B:$B,CXT!$A33,BONE!$C:$C,$B33,BONE!$Z:$Z,"*"&amp;CXT!AF$2&amp;"*")</f>
        <v>0</v>
      </c>
      <c r="AG33" s="69">
        <f>SUMIFS(BONE!$L:$L,BONE!$B:$B,CXT!$A33,BONE!$C:$C,$B33,BONE!$Z:$Z,"*"&amp;CXT!AG$2&amp;"*")</f>
        <v>0</v>
      </c>
      <c r="AH33" s="69">
        <f>SUMIFS(BONE!$L:$L,BONE!$B:$B,CXT!$A33,BONE!$C:$C,$B33,BONE!$Z:$Z,"&lt;&gt;"&amp;"")</f>
        <v>0</v>
      </c>
      <c r="AI33" s="131" t="e">
        <f t="shared" si="2"/>
        <v>#DIV/0!</v>
      </c>
      <c r="AJ33" s="114">
        <f>SUMIFS(BONE!$L:$L,BONE!$B:$B,CXT!$A33,BONE!$C:$C,$B33,BONE!$AB:$AB,"*"&amp;CXT!AJ$2&amp;"*")</f>
        <v>0</v>
      </c>
      <c r="AK33" s="69">
        <f>SUMIFS(BONE!$L:$L,BONE!$B:$B,CXT!$A33,BONE!$C:$C,$B33,BONE!$AB:$AB,"*"&amp;CXT!AK$2&amp;"*")</f>
        <v>0</v>
      </c>
      <c r="AL33" s="69">
        <f>SUMIFS(BONE!$L:$L,BONE!$B:$B,CXT!$A33,BONE!$C:$C,$B33,BONE!$AB:$AB,"*"&amp;CXT!AL$2&amp;"*")</f>
        <v>0</v>
      </c>
      <c r="AM33" s="69">
        <f>SUMIFS(BONE!$L:$L,BONE!$B:$B,CXT!$A33,BONE!$C:$C,$B33,BONE!$AB:$AB,"&lt;&gt;"&amp;"")</f>
        <v>0</v>
      </c>
      <c r="AN33" s="131" t="e">
        <f t="shared" si="3"/>
        <v>#DIV/0!</v>
      </c>
    </row>
    <row r="34" spans="1:40" x14ac:dyDescent="0.25">
      <c r="A34"/>
      <c r="B34"/>
      <c r="C34" s="114">
        <f>SUMIFS(BONE!$L:$L,BONE!$B:$B,CXT!$A34,BONE!$C:$C,$B34)</f>
        <v>0</v>
      </c>
      <c r="D34">
        <f t="shared" si="0"/>
        <v>0</v>
      </c>
      <c r="E34" s="114">
        <f>SUMIFS(BONE!$L:$L,BONE!$B:$B,CXT!$A34,BONE!$C:$C,$B34,BONE!$H:$H,CXT!E$2)</f>
        <v>0</v>
      </c>
      <c r="F34">
        <f>SUMIFS(BONE!$L:$L,BONE!$B:$B,CXT!$A34,BONE!$C:$C,$B34,BONE!$H:$H,CXT!F$2)</f>
        <v>0</v>
      </c>
      <c r="G34">
        <f>SUMIFS(BONE!$L:$L,BONE!$B:$B,CXT!$A34,BONE!$C:$C,$B34,BONE!$H:$H,CXT!G$2)</f>
        <v>0</v>
      </c>
      <c r="H34">
        <f>SUMIFS(BONE!$L:$L,BONE!$B:$B,CXT!$A34,BONE!$C:$C,$B34,BONE!$H:$H,CXT!H$2)</f>
        <v>0</v>
      </c>
      <c r="I34">
        <f>SUMIFS(BONE!$L:$L,BONE!$B:$B,CXT!$A34,BONE!$C:$C,$B34,BONE!$H:$H,CXT!I$2)</f>
        <v>0</v>
      </c>
      <c r="J34">
        <f>SUMIFS(BONE!$L:$L,BONE!$B:$B,CXT!$A34,BONE!$C:$C,$B34,BONE!$H:$H,CXT!J$2)</f>
        <v>0</v>
      </c>
      <c r="K34">
        <f>SUMIFS(BONE!$L:$L,BONE!$B:$B,CXT!$A34,BONE!$C:$C,$B34,BONE!$H:$H,CXT!K$2)</f>
        <v>0</v>
      </c>
      <c r="L34">
        <f>SUMIFS(BONE!$L:$L,BONE!$B:$B,CXT!$A34,BONE!$C:$C,$B34,BONE!$H:$H,CXT!L$2)</f>
        <v>0</v>
      </c>
      <c r="M34">
        <f>SUMIFS(BONE!$L:$L,BONE!$B:$B,CXT!$A34,BONE!$C:$C,$B34,BONE!$H:$H,CXT!M$2)</f>
        <v>0</v>
      </c>
      <c r="N34">
        <f>SUMIFS(BONE!$L:$L,BONE!$B:$B,CXT!$A34,BONE!$C:$C,$B34,BONE!$H:$H,CXT!N$2)</f>
        <v>0</v>
      </c>
      <c r="O34">
        <f>SUMIFS(BONE!$L:$L,BONE!$B:$B,CXT!$A34,BONE!$C:$C,$B34,BONE!$H:$H,CXT!O$2)</f>
        <v>0</v>
      </c>
      <c r="P34">
        <f>SUMIFS(BONE!$L:$L,BONE!$B:$B,CXT!$A34,BONE!$C:$C,$B34,BONE!$H:$H,CXT!P$2)</f>
        <v>0</v>
      </c>
      <c r="Q34">
        <f>SUMIFS(BONE!$L:$L,BONE!$B:$B,CXT!$A34,BONE!$C:$C,$B34,BONE!$H:$H,CXT!Q$2)</f>
        <v>0</v>
      </c>
      <c r="R34">
        <f>SUMIFS(BONE!$L:$L,BONE!$B:$B,CXT!$A34,BONE!$C:$C,$B34,BONE!$H:$H,CXT!R$2)</f>
        <v>0</v>
      </c>
      <c r="S34">
        <f>SUMIFS(BONE!$L:$L,BONE!$B:$B,CXT!$A34,BONE!$C:$C,$B34,BONE!$H:$H,CXT!S$2)</f>
        <v>0</v>
      </c>
      <c r="T34">
        <f>SUMIFS(BONE!$L:$L,BONE!$B:$B,CXT!$A34,BONE!$C:$C,$B34,BONE!$H:$H,CXT!T$2)</f>
        <v>0</v>
      </c>
      <c r="U34">
        <f>SUMIFS(BONE!$L:$L,BONE!$B:$B,CXT!$A34,BONE!$C:$C,$B34,BONE!$H:$H,CXT!U$2)</f>
        <v>0</v>
      </c>
      <c r="V34">
        <f>SUMIFS(BONE!$L:$L,BONE!$B:$B,CXT!$A34,BONE!$C:$C,$B34,BONE!$H:$H,CXT!V$2)</f>
        <v>0</v>
      </c>
      <c r="W34" s="114">
        <f>SUMIFS(BONE!$L:$L,BONE!$B:$B,CXT!$A34,BONE!$C:$C,$B34,BONE!$X:$X,"*"&amp;CXT!W$2&amp;"*")</f>
        <v>0</v>
      </c>
      <c r="X34" s="69">
        <f>SUMIFS(BONE!$L:$L,BONE!$B:$B,CXT!$A34,BONE!$C:$C,$B34,BONE!$X:$X,"*"&amp;CXT!X$2&amp;"*")</f>
        <v>0</v>
      </c>
      <c r="Y34" s="69">
        <f>SUMIFS(BONE!$L:$L,BONE!$B:$B,CXT!$A34,BONE!$C:$C,$B34,BONE!$X:$X,"*"&amp;CXT!Y$2&amp;"*")</f>
        <v>0</v>
      </c>
      <c r="Z34" s="69">
        <f>SUMIFS(BONE!$L:$L,BONE!$B:$B,CXT!$A34,BONE!$C:$C,$B34,BONE!$X:$X,"*"&amp;CXT!Z$2&amp;"*")</f>
        <v>0</v>
      </c>
      <c r="AA34" s="69">
        <f>SUMIFS(BONE!$L:$L,BONE!$B:$B,CXT!$A34,BONE!$C:$C,$B34,BONE!$X:$X,"&lt;&gt;"&amp;"")</f>
        <v>0</v>
      </c>
      <c r="AB34" s="131" t="e">
        <f t="shared" si="1"/>
        <v>#DIV/0!</v>
      </c>
      <c r="AC34" s="114">
        <f>SUMIFS(BONE!$L:$L,BONE!$B:$B,CXT!$A34,BONE!$C:$C,$B34,BONE!$Z:$Z,"*"&amp;CXT!AC$2&amp;"*")</f>
        <v>0</v>
      </c>
      <c r="AD34" s="69">
        <f>SUMIFS(BONE!$L:$L,BONE!$B:$B,CXT!$A34,BONE!$C:$C,$B34,BONE!$Z:$Z,"*"&amp;CXT!AD$2&amp;"*")</f>
        <v>0</v>
      </c>
      <c r="AE34" s="69">
        <f>SUMIFS(BONE!$L:$L,BONE!$B:$B,CXT!$A34,BONE!$C:$C,$B34,BONE!$Z:$Z,"*"&amp;CXT!AE$2&amp;"*")</f>
        <v>0</v>
      </c>
      <c r="AF34" s="69">
        <f>SUMIFS(BONE!$L:$L,BONE!$B:$B,CXT!$A34,BONE!$C:$C,$B34,BONE!$Z:$Z,"*"&amp;CXT!AF$2&amp;"*")</f>
        <v>0</v>
      </c>
      <c r="AG34" s="69">
        <f>SUMIFS(BONE!$L:$L,BONE!$B:$B,CXT!$A34,BONE!$C:$C,$B34,BONE!$Z:$Z,"*"&amp;CXT!AG$2&amp;"*")</f>
        <v>0</v>
      </c>
      <c r="AH34" s="69">
        <f>SUMIFS(BONE!$L:$L,BONE!$B:$B,CXT!$A34,BONE!$C:$C,$B34,BONE!$Z:$Z,"&lt;&gt;"&amp;"")</f>
        <v>0</v>
      </c>
      <c r="AI34" s="131" t="e">
        <f t="shared" si="2"/>
        <v>#DIV/0!</v>
      </c>
      <c r="AJ34" s="114">
        <f>SUMIFS(BONE!$L:$L,BONE!$B:$B,CXT!$A34,BONE!$C:$C,$B34,BONE!$AB:$AB,"*"&amp;CXT!AJ$2&amp;"*")</f>
        <v>0</v>
      </c>
      <c r="AK34" s="69">
        <f>SUMIFS(BONE!$L:$L,BONE!$B:$B,CXT!$A34,BONE!$C:$C,$B34,BONE!$AB:$AB,"*"&amp;CXT!AK$2&amp;"*")</f>
        <v>0</v>
      </c>
      <c r="AL34" s="69">
        <f>SUMIFS(BONE!$L:$L,BONE!$B:$B,CXT!$A34,BONE!$C:$C,$B34,BONE!$AB:$AB,"*"&amp;CXT!AL$2&amp;"*")</f>
        <v>0</v>
      </c>
      <c r="AM34" s="69">
        <f>SUMIFS(BONE!$L:$L,BONE!$B:$B,CXT!$A34,BONE!$C:$C,$B34,BONE!$AB:$AB,"&lt;&gt;"&amp;"")</f>
        <v>0</v>
      </c>
      <c r="AN34" s="131" t="e">
        <f t="shared" si="3"/>
        <v>#DIV/0!</v>
      </c>
    </row>
    <row r="35" spans="1:40" x14ac:dyDescent="0.25">
      <c r="A35"/>
      <c r="B35"/>
      <c r="C35" s="114">
        <f>SUMIFS(BONE!$L:$L,BONE!$B:$B,CXT!$A35,BONE!$C:$C,$B35)</f>
        <v>0</v>
      </c>
      <c r="D35">
        <f t="shared" si="0"/>
        <v>0</v>
      </c>
      <c r="E35" s="114">
        <f>SUMIFS(BONE!$L:$L,BONE!$B:$B,CXT!$A35,BONE!$C:$C,$B35,BONE!$H:$H,CXT!E$2)</f>
        <v>0</v>
      </c>
      <c r="F35">
        <f>SUMIFS(BONE!$L:$L,BONE!$B:$B,CXT!$A35,BONE!$C:$C,$B35,BONE!$H:$H,CXT!F$2)</f>
        <v>0</v>
      </c>
      <c r="G35">
        <f>SUMIFS(BONE!$L:$L,BONE!$B:$B,CXT!$A35,BONE!$C:$C,$B35,BONE!$H:$H,CXT!G$2)</f>
        <v>0</v>
      </c>
      <c r="H35">
        <f>SUMIFS(BONE!$L:$L,BONE!$B:$B,CXT!$A35,BONE!$C:$C,$B35,BONE!$H:$H,CXT!H$2)</f>
        <v>0</v>
      </c>
      <c r="I35">
        <f>SUMIFS(BONE!$L:$L,BONE!$B:$B,CXT!$A35,BONE!$C:$C,$B35,BONE!$H:$H,CXT!I$2)</f>
        <v>0</v>
      </c>
      <c r="J35">
        <f>SUMIFS(BONE!$L:$L,BONE!$B:$B,CXT!$A35,BONE!$C:$C,$B35,BONE!$H:$H,CXT!J$2)</f>
        <v>0</v>
      </c>
      <c r="K35">
        <f>SUMIFS(BONE!$L:$L,BONE!$B:$B,CXT!$A35,BONE!$C:$C,$B35,BONE!$H:$H,CXT!K$2)</f>
        <v>0</v>
      </c>
      <c r="L35">
        <f>SUMIFS(BONE!$L:$L,BONE!$B:$B,CXT!$A35,BONE!$C:$C,$B35,BONE!$H:$H,CXT!L$2)</f>
        <v>0</v>
      </c>
      <c r="M35">
        <f>SUMIFS(BONE!$L:$L,BONE!$B:$B,CXT!$A35,BONE!$C:$C,$B35,BONE!$H:$H,CXT!M$2)</f>
        <v>0</v>
      </c>
      <c r="N35">
        <f>SUMIFS(BONE!$L:$L,BONE!$B:$B,CXT!$A35,BONE!$C:$C,$B35,BONE!$H:$H,CXT!N$2)</f>
        <v>0</v>
      </c>
      <c r="O35">
        <f>SUMIFS(BONE!$L:$L,BONE!$B:$B,CXT!$A35,BONE!$C:$C,$B35,BONE!$H:$H,CXT!O$2)</f>
        <v>0</v>
      </c>
      <c r="P35">
        <f>SUMIFS(BONE!$L:$L,BONE!$B:$B,CXT!$A35,BONE!$C:$C,$B35,BONE!$H:$H,CXT!P$2)</f>
        <v>0</v>
      </c>
      <c r="Q35">
        <f>SUMIFS(BONE!$L:$L,BONE!$B:$B,CXT!$A35,BONE!$C:$C,$B35,BONE!$H:$H,CXT!Q$2)</f>
        <v>0</v>
      </c>
      <c r="R35">
        <f>SUMIFS(BONE!$L:$L,BONE!$B:$B,CXT!$A35,BONE!$C:$C,$B35,BONE!$H:$H,CXT!R$2)</f>
        <v>0</v>
      </c>
      <c r="S35">
        <f>SUMIFS(BONE!$L:$L,BONE!$B:$B,CXT!$A35,BONE!$C:$C,$B35,BONE!$H:$H,CXT!S$2)</f>
        <v>0</v>
      </c>
      <c r="T35">
        <f>SUMIFS(BONE!$L:$L,BONE!$B:$B,CXT!$A35,BONE!$C:$C,$B35,BONE!$H:$H,CXT!T$2)</f>
        <v>0</v>
      </c>
      <c r="U35">
        <f>SUMIFS(BONE!$L:$L,BONE!$B:$B,CXT!$A35,BONE!$C:$C,$B35,BONE!$H:$H,CXT!U$2)</f>
        <v>0</v>
      </c>
      <c r="V35">
        <f>SUMIFS(BONE!$L:$L,BONE!$B:$B,CXT!$A35,BONE!$C:$C,$B35,BONE!$H:$H,CXT!V$2)</f>
        <v>0</v>
      </c>
      <c r="W35" s="114">
        <f>SUMIFS(BONE!$L:$L,BONE!$B:$B,CXT!$A35,BONE!$C:$C,$B35,BONE!$X:$X,"*"&amp;CXT!W$2&amp;"*")</f>
        <v>0</v>
      </c>
      <c r="X35" s="69">
        <f>SUMIFS(BONE!$L:$L,BONE!$B:$B,CXT!$A35,BONE!$C:$C,$B35,BONE!$X:$X,"*"&amp;CXT!X$2&amp;"*")</f>
        <v>0</v>
      </c>
      <c r="Y35" s="69">
        <f>SUMIFS(BONE!$L:$L,BONE!$B:$B,CXT!$A35,BONE!$C:$C,$B35,BONE!$X:$X,"*"&amp;CXT!Y$2&amp;"*")</f>
        <v>0</v>
      </c>
      <c r="Z35" s="69">
        <f>SUMIFS(BONE!$L:$L,BONE!$B:$B,CXT!$A35,BONE!$C:$C,$B35,BONE!$X:$X,"*"&amp;CXT!Z$2&amp;"*")</f>
        <v>0</v>
      </c>
      <c r="AA35" s="69">
        <f>SUMIFS(BONE!$L:$L,BONE!$B:$B,CXT!$A35,BONE!$C:$C,$B35,BONE!$X:$X,"&lt;&gt;"&amp;"")</f>
        <v>0</v>
      </c>
      <c r="AB35" s="131" t="e">
        <f t="shared" si="1"/>
        <v>#DIV/0!</v>
      </c>
      <c r="AC35" s="114">
        <f>SUMIFS(BONE!$L:$L,BONE!$B:$B,CXT!$A35,BONE!$C:$C,$B35,BONE!$Z:$Z,"*"&amp;CXT!AC$2&amp;"*")</f>
        <v>0</v>
      </c>
      <c r="AD35" s="69">
        <f>SUMIFS(BONE!$L:$L,BONE!$B:$B,CXT!$A35,BONE!$C:$C,$B35,BONE!$Z:$Z,"*"&amp;CXT!AD$2&amp;"*")</f>
        <v>0</v>
      </c>
      <c r="AE35" s="69">
        <f>SUMIFS(BONE!$L:$L,BONE!$B:$B,CXT!$A35,BONE!$C:$C,$B35,BONE!$Z:$Z,"*"&amp;CXT!AE$2&amp;"*")</f>
        <v>0</v>
      </c>
      <c r="AF35" s="69">
        <f>SUMIFS(BONE!$L:$L,BONE!$B:$B,CXT!$A35,BONE!$C:$C,$B35,BONE!$Z:$Z,"*"&amp;CXT!AF$2&amp;"*")</f>
        <v>0</v>
      </c>
      <c r="AG35" s="69">
        <f>SUMIFS(BONE!$L:$L,BONE!$B:$B,CXT!$A35,BONE!$C:$C,$B35,BONE!$Z:$Z,"*"&amp;CXT!AG$2&amp;"*")</f>
        <v>0</v>
      </c>
      <c r="AH35" s="69">
        <f>SUMIFS(BONE!$L:$L,BONE!$B:$B,CXT!$A35,BONE!$C:$C,$B35,BONE!$Z:$Z,"&lt;&gt;"&amp;"")</f>
        <v>0</v>
      </c>
      <c r="AI35" s="131" t="e">
        <f t="shared" si="2"/>
        <v>#DIV/0!</v>
      </c>
      <c r="AJ35" s="114">
        <f>SUMIFS(BONE!$L:$L,BONE!$B:$B,CXT!$A35,BONE!$C:$C,$B35,BONE!$AB:$AB,"*"&amp;CXT!AJ$2&amp;"*")</f>
        <v>0</v>
      </c>
      <c r="AK35" s="69">
        <f>SUMIFS(BONE!$L:$L,BONE!$B:$B,CXT!$A35,BONE!$C:$C,$B35,BONE!$AB:$AB,"*"&amp;CXT!AK$2&amp;"*")</f>
        <v>0</v>
      </c>
      <c r="AL35" s="69">
        <f>SUMIFS(BONE!$L:$L,BONE!$B:$B,CXT!$A35,BONE!$C:$C,$B35,BONE!$AB:$AB,"*"&amp;CXT!AL$2&amp;"*")</f>
        <v>0</v>
      </c>
      <c r="AM35" s="69">
        <f>SUMIFS(BONE!$L:$L,BONE!$B:$B,CXT!$A35,BONE!$C:$C,$B35,BONE!$AB:$AB,"&lt;&gt;"&amp;"")</f>
        <v>0</v>
      </c>
      <c r="AN35" s="131" t="e">
        <f t="shared" si="3"/>
        <v>#DIV/0!</v>
      </c>
    </row>
    <row r="36" spans="1:40" x14ac:dyDescent="0.25">
      <c r="A36"/>
      <c r="B36"/>
      <c r="C36" s="114">
        <f>SUMIFS(BONE!$L:$L,BONE!$B:$B,CXT!$A36,BONE!$C:$C,$B36)</f>
        <v>0</v>
      </c>
      <c r="D36">
        <f t="shared" si="0"/>
        <v>0</v>
      </c>
      <c r="E36" s="114">
        <f>SUMIFS(BONE!$L:$L,BONE!$B:$B,CXT!$A36,BONE!$C:$C,$B36,BONE!$H:$H,CXT!E$2)</f>
        <v>0</v>
      </c>
      <c r="F36">
        <f>SUMIFS(BONE!$L:$L,BONE!$B:$B,CXT!$A36,BONE!$C:$C,$B36,BONE!$H:$H,CXT!F$2)</f>
        <v>0</v>
      </c>
      <c r="G36">
        <f>SUMIFS(BONE!$L:$L,BONE!$B:$B,CXT!$A36,BONE!$C:$C,$B36,BONE!$H:$H,CXT!G$2)</f>
        <v>0</v>
      </c>
      <c r="H36">
        <f>SUMIFS(BONE!$L:$L,BONE!$B:$B,CXT!$A36,BONE!$C:$C,$B36,BONE!$H:$H,CXT!H$2)</f>
        <v>0</v>
      </c>
      <c r="I36">
        <f>SUMIFS(BONE!$L:$L,BONE!$B:$B,CXT!$A36,BONE!$C:$C,$B36,BONE!$H:$H,CXT!I$2)</f>
        <v>0</v>
      </c>
      <c r="J36">
        <f>SUMIFS(BONE!$L:$L,BONE!$B:$B,CXT!$A36,BONE!$C:$C,$B36,BONE!$H:$H,CXT!J$2)</f>
        <v>0</v>
      </c>
      <c r="K36">
        <f>SUMIFS(BONE!$L:$L,BONE!$B:$B,CXT!$A36,BONE!$C:$C,$B36,BONE!$H:$H,CXT!K$2)</f>
        <v>0</v>
      </c>
      <c r="L36">
        <f>SUMIFS(BONE!$L:$L,BONE!$B:$B,CXT!$A36,BONE!$C:$C,$B36,BONE!$H:$H,CXT!L$2)</f>
        <v>0</v>
      </c>
      <c r="M36">
        <f>SUMIFS(BONE!$L:$L,BONE!$B:$B,CXT!$A36,BONE!$C:$C,$B36,BONE!$H:$H,CXT!M$2)</f>
        <v>0</v>
      </c>
      <c r="N36">
        <f>SUMIFS(BONE!$L:$L,BONE!$B:$B,CXT!$A36,BONE!$C:$C,$B36,BONE!$H:$H,CXT!N$2)</f>
        <v>0</v>
      </c>
      <c r="O36">
        <f>SUMIFS(BONE!$L:$L,BONE!$B:$B,CXT!$A36,BONE!$C:$C,$B36,BONE!$H:$H,CXT!O$2)</f>
        <v>0</v>
      </c>
      <c r="P36">
        <f>SUMIFS(BONE!$L:$L,BONE!$B:$B,CXT!$A36,BONE!$C:$C,$B36,BONE!$H:$H,CXT!P$2)</f>
        <v>0</v>
      </c>
      <c r="Q36">
        <f>SUMIFS(BONE!$L:$L,BONE!$B:$B,CXT!$A36,BONE!$C:$C,$B36,BONE!$H:$H,CXT!Q$2)</f>
        <v>0</v>
      </c>
      <c r="R36">
        <f>SUMIFS(BONE!$L:$L,BONE!$B:$B,CXT!$A36,BONE!$C:$C,$B36,BONE!$H:$H,CXT!R$2)</f>
        <v>0</v>
      </c>
      <c r="S36">
        <f>SUMIFS(BONE!$L:$L,BONE!$B:$B,CXT!$A36,BONE!$C:$C,$B36,BONE!$H:$H,CXT!S$2)</f>
        <v>0</v>
      </c>
      <c r="T36">
        <f>SUMIFS(BONE!$L:$L,BONE!$B:$B,CXT!$A36,BONE!$C:$C,$B36,BONE!$H:$H,CXT!T$2)</f>
        <v>0</v>
      </c>
      <c r="U36">
        <f>SUMIFS(BONE!$L:$L,BONE!$B:$B,CXT!$A36,BONE!$C:$C,$B36,BONE!$H:$H,CXT!U$2)</f>
        <v>0</v>
      </c>
      <c r="V36">
        <f>SUMIFS(BONE!$L:$L,BONE!$B:$B,CXT!$A36,BONE!$C:$C,$B36,BONE!$H:$H,CXT!V$2)</f>
        <v>0</v>
      </c>
      <c r="W36" s="114">
        <f>SUMIFS(BONE!$L:$L,BONE!$B:$B,CXT!$A36,BONE!$C:$C,$B36,BONE!$X:$X,"*"&amp;CXT!W$2&amp;"*")</f>
        <v>0</v>
      </c>
      <c r="X36" s="69">
        <f>SUMIFS(BONE!$L:$L,BONE!$B:$B,CXT!$A36,BONE!$C:$C,$B36,BONE!$X:$X,"*"&amp;CXT!X$2&amp;"*")</f>
        <v>0</v>
      </c>
      <c r="Y36" s="69">
        <f>SUMIFS(BONE!$L:$L,BONE!$B:$B,CXT!$A36,BONE!$C:$C,$B36,BONE!$X:$X,"*"&amp;CXT!Y$2&amp;"*")</f>
        <v>0</v>
      </c>
      <c r="Z36" s="69">
        <f>SUMIFS(BONE!$L:$L,BONE!$B:$B,CXT!$A36,BONE!$C:$C,$B36,BONE!$X:$X,"*"&amp;CXT!Z$2&amp;"*")</f>
        <v>0</v>
      </c>
      <c r="AA36" s="69">
        <f>SUMIFS(BONE!$L:$L,BONE!$B:$B,CXT!$A36,BONE!$C:$C,$B36,BONE!$X:$X,"&lt;&gt;"&amp;"")</f>
        <v>0</v>
      </c>
      <c r="AB36" s="131" t="e">
        <f t="shared" si="1"/>
        <v>#DIV/0!</v>
      </c>
      <c r="AC36" s="114">
        <f>SUMIFS(BONE!$L:$L,BONE!$B:$B,CXT!$A36,BONE!$C:$C,$B36,BONE!$Z:$Z,"*"&amp;CXT!AC$2&amp;"*")</f>
        <v>0</v>
      </c>
      <c r="AD36" s="69">
        <f>SUMIFS(BONE!$L:$L,BONE!$B:$B,CXT!$A36,BONE!$C:$C,$B36,BONE!$Z:$Z,"*"&amp;CXT!AD$2&amp;"*")</f>
        <v>0</v>
      </c>
      <c r="AE36" s="69">
        <f>SUMIFS(BONE!$L:$L,BONE!$B:$B,CXT!$A36,BONE!$C:$C,$B36,BONE!$Z:$Z,"*"&amp;CXT!AE$2&amp;"*")</f>
        <v>0</v>
      </c>
      <c r="AF36" s="69">
        <f>SUMIFS(BONE!$L:$L,BONE!$B:$B,CXT!$A36,BONE!$C:$C,$B36,BONE!$Z:$Z,"*"&amp;CXT!AF$2&amp;"*")</f>
        <v>0</v>
      </c>
      <c r="AG36" s="69">
        <f>SUMIFS(BONE!$L:$L,BONE!$B:$B,CXT!$A36,BONE!$C:$C,$B36,BONE!$Z:$Z,"*"&amp;CXT!AG$2&amp;"*")</f>
        <v>0</v>
      </c>
      <c r="AH36" s="69">
        <f>SUMIFS(BONE!$L:$L,BONE!$B:$B,CXT!$A36,BONE!$C:$C,$B36,BONE!$Z:$Z,"&lt;&gt;"&amp;"")</f>
        <v>0</v>
      </c>
      <c r="AI36" s="131" t="e">
        <f t="shared" si="2"/>
        <v>#DIV/0!</v>
      </c>
      <c r="AJ36" s="114">
        <f>SUMIFS(BONE!$L:$L,BONE!$B:$B,CXT!$A36,BONE!$C:$C,$B36,BONE!$AB:$AB,"*"&amp;CXT!AJ$2&amp;"*")</f>
        <v>0</v>
      </c>
      <c r="AK36" s="69">
        <f>SUMIFS(BONE!$L:$L,BONE!$B:$B,CXT!$A36,BONE!$C:$C,$B36,BONE!$AB:$AB,"*"&amp;CXT!AK$2&amp;"*")</f>
        <v>0</v>
      </c>
      <c r="AL36" s="69">
        <f>SUMIFS(BONE!$L:$L,BONE!$B:$B,CXT!$A36,BONE!$C:$C,$B36,BONE!$AB:$AB,"*"&amp;CXT!AL$2&amp;"*")</f>
        <v>0</v>
      </c>
      <c r="AM36" s="69">
        <f>SUMIFS(BONE!$L:$L,BONE!$B:$B,CXT!$A36,BONE!$C:$C,$B36,BONE!$AB:$AB,"&lt;&gt;"&amp;"")</f>
        <v>0</v>
      </c>
      <c r="AN36" s="131" t="e">
        <f t="shared" si="3"/>
        <v>#DIV/0!</v>
      </c>
    </row>
    <row r="37" spans="1:40" x14ac:dyDescent="0.25">
      <c r="A37"/>
      <c r="B37"/>
      <c r="C37" s="114">
        <f>SUMIFS(BONE!$L:$L,BONE!$B:$B,CXT!$A37,BONE!$C:$C,$B37)</f>
        <v>0</v>
      </c>
      <c r="D37">
        <f t="shared" si="0"/>
        <v>0</v>
      </c>
      <c r="E37" s="114">
        <f>SUMIFS(BONE!$L:$L,BONE!$B:$B,CXT!$A37,BONE!$C:$C,$B37,BONE!$H:$H,CXT!E$2)</f>
        <v>0</v>
      </c>
      <c r="F37">
        <f>SUMIFS(BONE!$L:$L,BONE!$B:$B,CXT!$A37,BONE!$C:$C,$B37,BONE!$H:$H,CXT!F$2)</f>
        <v>0</v>
      </c>
      <c r="G37">
        <f>SUMIFS(BONE!$L:$L,BONE!$B:$B,CXT!$A37,BONE!$C:$C,$B37,BONE!$H:$H,CXT!G$2)</f>
        <v>0</v>
      </c>
      <c r="H37">
        <f>SUMIFS(BONE!$L:$L,BONE!$B:$B,CXT!$A37,BONE!$C:$C,$B37,BONE!$H:$H,CXT!H$2)</f>
        <v>0</v>
      </c>
      <c r="I37">
        <f>SUMIFS(BONE!$L:$L,BONE!$B:$B,CXT!$A37,BONE!$C:$C,$B37,BONE!$H:$H,CXT!I$2)</f>
        <v>0</v>
      </c>
      <c r="J37">
        <f>SUMIFS(BONE!$L:$L,BONE!$B:$B,CXT!$A37,BONE!$C:$C,$B37,BONE!$H:$H,CXT!J$2)</f>
        <v>0</v>
      </c>
      <c r="K37">
        <f>SUMIFS(BONE!$L:$L,BONE!$B:$B,CXT!$A37,BONE!$C:$C,$B37,BONE!$H:$H,CXT!K$2)</f>
        <v>0</v>
      </c>
      <c r="L37">
        <f>SUMIFS(BONE!$L:$L,BONE!$B:$B,CXT!$A37,BONE!$C:$C,$B37,BONE!$H:$H,CXT!L$2)</f>
        <v>0</v>
      </c>
      <c r="M37">
        <f>SUMIFS(BONE!$L:$L,BONE!$B:$B,CXT!$A37,BONE!$C:$C,$B37,BONE!$H:$H,CXT!M$2)</f>
        <v>0</v>
      </c>
      <c r="N37">
        <f>SUMIFS(BONE!$L:$L,BONE!$B:$B,CXT!$A37,BONE!$C:$C,$B37,BONE!$H:$H,CXT!N$2)</f>
        <v>0</v>
      </c>
      <c r="O37">
        <f>SUMIFS(BONE!$L:$L,BONE!$B:$B,CXT!$A37,BONE!$C:$C,$B37,BONE!$H:$H,CXT!O$2)</f>
        <v>0</v>
      </c>
      <c r="P37">
        <f>SUMIFS(BONE!$L:$L,BONE!$B:$B,CXT!$A37,BONE!$C:$C,$B37,BONE!$H:$H,CXT!P$2)</f>
        <v>0</v>
      </c>
      <c r="Q37">
        <f>SUMIFS(BONE!$L:$L,BONE!$B:$B,CXT!$A37,BONE!$C:$C,$B37,BONE!$H:$H,CXT!Q$2)</f>
        <v>0</v>
      </c>
      <c r="R37">
        <f>SUMIFS(BONE!$L:$L,BONE!$B:$B,CXT!$A37,BONE!$C:$C,$B37,BONE!$H:$H,CXT!R$2)</f>
        <v>0</v>
      </c>
      <c r="S37">
        <f>SUMIFS(BONE!$L:$L,BONE!$B:$B,CXT!$A37,BONE!$C:$C,$B37,BONE!$H:$H,CXT!S$2)</f>
        <v>0</v>
      </c>
      <c r="T37">
        <f>SUMIFS(BONE!$L:$L,BONE!$B:$B,CXT!$A37,BONE!$C:$C,$B37,BONE!$H:$H,CXT!T$2)</f>
        <v>0</v>
      </c>
      <c r="U37">
        <f>SUMIFS(BONE!$L:$L,BONE!$B:$B,CXT!$A37,BONE!$C:$C,$B37,BONE!$H:$H,CXT!U$2)</f>
        <v>0</v>
      </c>
      <c r="V37">
        <f>SUMIFS(BONE!$L:$L,BONE!$B:$B,CXT!$A37,BONE!$C:$C,$B37,BONE!$H:$H,CXT!V$2)</f>
        <v>0</v>
      </c>
      <c r="W37" s="114">
        <f>SUMIFS(BONE!$L:$L,BONE!$B:$B,CXT!$A37,BONE!$C:$C,$B37,BONE!$X:$X,"*"&amp;CXT!W$2&amp;"*")</f>
        <v>0</v>
      </c>
      <c r="X37" s="69">
        <f>SUMIFS(BONE!$L:$L,BONE!$B:$B,CXT!$A37,BONE!$C:$C,$B37,BONE!$X:$X,"*"&amp;CXT!X$2&amp;"*")</f>
        <v>0</v>
      </c>
      <c r="Y37" s="69">
        <f>SUMIFS(BONE!$L:$L,BONE!$B:$B,CXT!$A37,BONE!$C:$C,$B37,BONE!$X:$X,"*"&amp;CXT!Y$2&amp;"*")</f>
        <v>0</v>
      </c>
      <c r="Z37" s="69">
        <f>SUMIFS(BONE!$L:$L,BONE!$B:$B,CXT!$A37,BONE!$C:$C,$B37,BONE!$X:$X,"*"&amp;CXT!Z$2&amp;"*")</f>
        <v>0</v>
      </c>
      <c r="AA37" s="69">
        <f>SUMIFS(BONE!$L:$L,BONE!$B:$B,CXT!$A37,BONE!$C:$C,$B37,BONE!$X:$X,"&lt;&gt;"&amp;"")</f>
        <v>0</v>
      </c>
      <c r="AB37" s="131" t="e">
        <f t="shared" si="1"/>
        <v>#DIV/0!</v>
      </c>
      <c r="AC37" s="114">
        <f>SUMIFS(BONE!$L:$L,BONE!$B:$B,CXT!$A37,BONE!$C:$C,$B37,BONE!$Z:$Z,"*"&amp;CXT!AC$2&amp;"*")</f>
        <v>0</v>
      </c>
      <c r="AD37" s="69">
        <f>SUMIFS(BONE!$L:$L,BONE!$B:$B,CXT!$A37,BONE!$C:$C,$B37,BONE!$Z:$Z,"*"&amp;CXT!AD$2&amp;"*")</f>
        <v>0</v>
      </c>
      <c r="AE37" s="69">
        <f>SUMIFS(BONE!$L:$L,BONE!$B:$B,CXT!$A37,BONE!$C:$C,$B37,BONE!$Z:$Z,"*"&amp;CXT!AE$2&amp;"*")</f>
        <v>0</v>
      </c>
      <c r="AF37" s="69">
        <f>SUMIFS(BONE!$L:$L,BONE!$B:$B,CXT!$A37,BONE!$C:$C,$B37,BONE!$Z:$Z,"*"&amp;CXT!AF$2&amp;"*")</f>
        <v>0</v>
      </c>
      <c r="AG37" s="69">
        <f>SUMIFS(BONE!$L:$L,BONE!$B:$B,CXT!$A37,BONE!$C:$C,$B37,BONE!$Z:$Z,"*"&amp;CXT!AG$2&amp;"*")</f>
        <v>0</v>
      </c>
      <c r="AH37" s="69">
        <f>SUMIFS(BONE!$L:$L,BONE!$B:$B,CXT!$A37,BONE!$C:$C,$B37,BONE!$Z:$Z,"&lt;&gt;"&amp;"")</f>
        <v>0</v>
      </c>
      <c r="AI37" s="131" t="e">
        <f t="shared" si="2"/>
        <v>#DIV/0!</v>
      </c>
      <c r="AJ37" s="114">
        <f>SUMIFS(BONE!$L:$L,BONE!$B:$B,CXT!$A37,BONE!$C:$C,$B37,BONE!$AB:$AB,"*"&amp;CXT!AJ$2&amp;"*")</f>
        <v>0</v>
      </c>
      <c r="AK37" s="69">
        <f>SUMIFS(BONE!$L:$L,BONE!$B:$B,CXT!$A37,BONE!$C:$C,$B37,BONE!$AB:$AB,"*"&amp;CXT!AK$2&amp;"*")</f>
        <v>0</v>
      </c>
      <c r="AL37" s="69">
        <f>SUMIFS(BONE!$L:$L,BONE!$B:$B,CXT!$A37,BONE!$C:$C,$B37,BONE!$AB:$AB,"*"&amp;CXT!AL$2&amp;"*")</f>
        <v>0</v>
      </c>
      <c r="AM37" s="69">
        <f>SUMIFS(BONE!$L:$L,BONE!$B:$B,CXT!$A37,BONE!$C:$C,$B37,BONE!$AB:$AB,"&lt;&gt;"&amp;"")</f>
        <v>0</v>
      </c>
      <c r="AN37" s="131" t="e">
        <f t="shared" si="3"/>
        <v>#DIV/0!</v>
      </c>
    </row>
    <row r="38" spans="1:40" x14ac:dyDescent="0.25">
      <c r="A38"/>
      <c r="B38"/>
      <c r="C38" s="114">
        <f>SUMIFS(BONE!$L:$L,BONE!$B:$B,CXT!$A38,BONE!$C:$C,$B38)</f>
        <v>0</v>
      </c>
      <c r="D38">
        <f t="shared" si="0"/>
        <v>0</v>
      </c>
      <c r="E38" s="114">
        <f>SUMIFS(BONE!$L:$L,BONE!$B:$B,CXT!$A38,BONE!$C:$C,$B38,BONE!$H:$H,CXT!E$2)</f>
        <v>0</v>
      </c>
      <c r="F38">
        <f>SUMIFS(BONE!$L:$L,BONE!$B:$B,CXT!$A38,BONE!$C:$C,$B38,BONE!$H:$H,CXT!F$2)</f>
        <v>0</v>
      </c>
      <c r="G38">
        <f>SUMIFS(BONE!$L:$L,BONE!$B:$B,CXT!$A38,BONE!$C:$C,$B38,BONE!$H:$H,CXT!G$2)</f>
        <v>0</v>
      </c>
      <c r="H38">
        <f>SUMIFS(BONE!$L:$L,BONE!$B:$B,CXT!$A38,BONE!$C:$C,$B38,BONE!$H:$H,CXT!H$2)</f>
        <v>0</v>
      </c>
      <c r="I38">
        <f>SUMIFS(BONE!$L:$L,BONE!$B:$B,CXT!$A38,BONE!$C:$C,$B38,BONE!$H:$H,CXT!I$2)</f>
        <v>0</v>
      </c>
      <c r="J38">
        <f>SUMIFS(BONE!$L:$L,BONE!$B:$B,CXT!$A38,BONE!$C:$C,$B38,BONE!$H:$H,CXT!J$2)</f>
        <v>0</v>
      </c>
      <c r="K38">
        <f>SUMIFS(BONE!$L:$L,BONE!$B:$B,CXT!$A38,BONE!$C:$C,$B38,BONE!$H:$H,CXT!K$2)</f>
        <v>0</v>
      </c>
      <c r="L38">
        <f>SUMIFS(BONE!$L:$L,BONE!$B:$B,CXT!$A38,BONE!$C:$C,$B38,BONE!$H:$H,CXT!L$2)</f>
        <v>0</v>
      </c>
      <c r="M38">
        <f>SUMIFS(BONE!$L:$L,BONE!$B:$B,CXT!$A38,BONE!$C:$C,$B38,BONE!$H:$H,CXT!M$2)</f>
        <v>0</v>
      </c>
      <c r="N38">
        <f>SUMIFS(BONE!$L:$L,BONE!$B:$B,CXT!$A38,BONE!$C:$C,$B38,BONE!$H:$H,CXT!N$2)</f>
        <v>0</v>
      </c>
      <c r="O38">
        <f>SUMIFS(BONE!$L:$L,BONE!$B:$B,CXT!$A38,BONE!$C:$C,$B38,BONE!$H:$H,CXT!O$2)</f>
        <v>0</v>
      </c>
      <c r="P38">
        <f>SUMIFS(BONE!$L:$L,BONE!$B:$B,CXT!$A38,BONE!$C:$C,$B38,BONE!$H:$H,CXT!P$2)</f>
        <v>0</v>
      </c>
      <c r="Q38">
        <f>SUMIFS(BONE!$L:$L,BONE!$B:$B,CXT!$A38,BONE!$C:$C,$B38,BONE!$H:$H,CXT!Q$2)</f>
        <v>0</v>
      </c>
      <c r="R38">
        <f>SUMIFS(BONE!$L:$L,BONE!$B:$B,CXT!$A38,BONE!$C:$C,$B38,BONE!$H:$H,CXT!R$2)</f>
        <v>0</v>
      </c>
      <c r="S38">
        <f>SUMIFS(BONE!$L:$L,BONE!$B:$B,CXT!$A38,BONE!$C:$C,$B38,BONE!$H:$H,CXT!S$2)</f>
        <v>0</v>
      </c>
      <c r="T38">
        <f>SUMIFS(BONE!$L:$L,BONE!$B:$B,CXT!$A38,BONE!$C:$C,$B38,BONE!$H:$H,CXT!T$2)</f>
        <v>0</v>
      </c>
      <c r="U38">
        <f>SUMIFS(BONE!$L:$L,BONE!$B:$B,CXT!$A38,BONE!$C:$C,$B38,BONE!$H:$H,CXT!U$2)</f>
        <v>0</v>
      </c>
      <c r="V38">
        <f>SUMIFS(BONE!$L:$L,BONE!$B:$B,CXT!$A38,BONE!$C:$C,$B38,BONE!$H:$H,CXT!V$2)</f>
        <v>0</v>
      </c>
      <c r="W38" s="114">
        <f>SUMIFS(BONE!$L:$L,BONE!$B:$B,CXT!$A38,BONE!$C:$C,$B38,BONE!$X:$X,"*"&amp;CXT!W$2&amp;"*")</f>
        <v>0</v>
      </c>
      <c r="X38" s="69">
        <f>SUMIFS(BONE!$L:$L,BONE!$B:$B,CXT!$A38,BONE!$C:$C,$B38,BONE!$X:$X,"*"&amp;CXT!X$2&amp;"*")</f>
        <v>0</v>
      </c>
      <c r="Y38" s="69">
        <f>SUMIFS(BONE!$L:$L,BONE!$B:$B,CXT!$A38,BONE!$C:$C,$B38,BONE!$X:$X,"*"&amp;CXT!Y$2&amp;"*")</f>
        <v>0</v>
      </c>
      <c r="Z38" s="69">
        <f>SUMIFS(BONE!$L:$L,BONE!$B:$B,CXT!$A38,BONE!$C:$C,$B38,BONE!$X:$X,"*"&amp;CXT!Z$2&amp;"*")</f>
        <v>0</v>
      </c>
      <c r="AA38" s="69">
        <f>SUMIFS(BONE!$L:$L,BONE!$B:$B,CXT!$A38,BONE!$C:$C,$B38,BONE!$X:$X,"&lt;&gt;"&amp;"")</f>
        <v>0</v>
      </c>
      <c r="AB38" s="131" t="e">
        <f t="shared" si="1"/>
        <v>#DIV/0!</v>
      </c>
      <c r="AC38" s="114">
        <f>SUMIFS(BONE!$L:$L,BONE!$B:$B,CXT!$A38,BONE!$C:$C,$B38,BONE!$Z:$Z,"*"&amp;CXT!AC$2&amp;"*")</f>
        <v>0</v>
      </c>
      <c r="AD38" s="69">
        <f>SUMIFS(BONE!$L:$L,BONE!$B:$B,CXT!$A38,BONE!$C:$C,$B38,BONE!$Z:$Z,"*"&amp;CXT!AD$2&amp;"*")</f>
        <v>0</v>
      </c>
      <c r="AE38" s="69">
        <f>SUMIFS(BONE!$L:$L,BONE!$B:$B,CXT!$A38,BONE!$C:$C,$B38,BONE!$Z:$Z,"*"&amp;CXT!AE$2&amp;"*")</f>
        <v>0</v>
      </c>
      <c r="AF38" s="69">
        <f>SUMIFS(BONE!$L:$L,BONE!$B:$B,CXT!$A38,BONE!$C:$C,$B38,BONE!$Z:$Z,"*"&amp;CXT!AF$2&amp;"*")</f>
        <v>0</v>
      </c>
      <c r="AG38" s="69">
        <f>SUMIFS(BONE!$L:$L,BONE!$B:$B,CXT!$A38,BONE!$C:$C,$B38,BONE!$Z:$Z,"*"&amp;CXT!AG$2&amp;"*")</f>
        <v>0</v>
      </c>
      <c r="AH38" s="69">
        <f>SUMIFS(BONE!$L:$L,BONE!$B:$B,CXT!$A38,BONE!$C:$C,$B38,BONE!$Z:$Z,"&lt;&gt;"&amp;"")</f>
        <v>0</v>
      </c>
      <c r="AI38" s="131" t="e">
        <f t="shared" si="2"/>
        <v>#DIV/0!</v>
      </c>
      <c r="AJ38" s="114">
        <f>SUMIFS(BONE!$L:$L,BONE!$B:$B,CXT!$A38,BONE!$C:$C,$B38,BONE!$AB:$AB,"*"&amp;CXT!AJ$2&amp;"*")</f>
        <v>0</v>
      </c>
      <c r="AK38" s="69">
        <f>SUMIFS(BONE!$L:$L,BONE!$B:$B,CXT!$A38,BONE!$C:$C,$B38,BONE!$AB:$AB,"*"&amp;CXT!AK$2&amp;"*")</f>
        <v>0</v>
      </c>
      <c r="AL38" s="69">
        <f>SUMIFS(BONE!$L:$L,BONE!$B:$B,CXT!$A38,BONE!$C:$C,$B38,BONE!$AB:$AB,"*"&amp;CXT!AL$2&amp;"*")</f>
        <v>0</v>
      </c>
      <c r="AM38" s="69">
        <f>SUMIFS(BONE!$L:$L,BONE!$B:$B,CXT!$A38,BONE!$C:$C,$B38,BONE!$AB:$AB,"&lt;&gt;"&amp;"")</f>
        <v>0</v>
      </c>
      <c r="AN38" s="131" t="e">
        <f t="shared" si="3"/>
        <v>#DIV/0!</v>
      </c>
    </row>
    <row r="39" spans="1:40" x14ac:dyDescent="0.25">
      <c r="A39"/>
      <c r="B39"/>
      <c r="C39" s="114">
        <f>SUMIFS(BONE!$L:$L,BONE!$B:$B,CXT!$A39,BONE!$C:$C,$B39)</f>
        <v>0</v>
      </c>
      <c r="D39">
        <f t="shared" si="0"/>
        <v>0</v>
      </c>
      <c r="E39" s="114">
        <f>SUMIFS(BONE!$L:$L,BONE!$B:$B,CXT!$A39,BONE!$C:$C,$B39,BONE!$H:$H,CXT!E$2)</f>
        <v>0</v>
      </c>
      <c r="F39">
        <f>SUMIFS(BONE!$L:$L,BONE!$B:$B,CXT!$A39,BONE!$C:$C,$B39,BONE!$H:$H,CXT!F$2)</f>
        <v>0</v>
      </c>
      <c r="G39">
        <f>SUMIFS(BONE!$L:$L,BONE!$B:$B,CXT!$A39,BONE!$C:$C,$B39,BONE!$H:$H,CXT!G$2)</f>
        <v>0</v>
      </c>
      <c r="H39">
        <f>SUMIFS(BONE!$L:$L,BONE!$B:$B,CXT!$A39,BONE!$C:$C,$B39,BONE!$H:$H,CXT!H$2)</f>
        <v>0</v>
      </c>
      <c r="I39">
        <f>SUMIFS(BONE!$L:$L,BONE!$B:$B,CXT!$A39,BONE!$C:$C,$B39,BONE!$H:$H,CXT!I$2)</f>
        <v>0</v>
      </c>
      <c r="J39">
        <f>SUMIFS(BONE!$L:$L,BONE!$B:$B,CXT!$A39,BONE!$C:$C,$B39,BONE!$H:$H,CXT!J$2)</f>
        <v>0</v>
      </c>
      <c r="K39">
        <f>SUMIFS(BONE!$L:$L,BONE!$B:$B,CXT!$A39,BONE!$C:$C,$B39,BONE!$H:$H,CXT!K$2)</f>
        <v>0</v>
      </c>
      <c r="L39">
        <f>SUMIFS(BONE!$L:$L,BONE!$B:$B,CXT!$A39,BONE!$C:$C,$B39,BONE!$H:$H,CXT!L$2)</f>
        <v>0</v>
      </c>
      <c r="M39">
        <f>SUMIFS(BONE!$L:$L,BONE!$B:$B,CXT!$A39,BONE!$C:$C,$B39,BONE!$H:$H,CXT!M$2)</f>
        <v>0</v>
      </c>
      <c r="N39">
        <f>SUMIFS(BONE!$L:$L,BONE!$B:$B,CXT!$A39,BONE!$C:$C,$B39,BONE!$H:$H,CXT!N$2)</f>
        <v>0</v>
      </c>
      <c r="O39">
        <f>SUMIFS(BONE!$L:$L,BONE!$B:$B,CXT!$A39,BONE!$C:$C,$B39,BONE!$H:$H,CXT!O$2)</f>
        <v>0</v>
      </c>
      <c r="P39">
        <f>SUMIFS(BONE!$L:$L,BONE!$B:$B,CXT!$A39,BONE!$C:$C,$B39,BONE!$H:$H,CXT!P$2)</f>
        <v>0</v>
      </c>
      <c r="Q39">
        <f>SUMIFS(BONE!$L:$L,BONE!$B:$B,CXT!$A39,BONE!$C:$C,$B39,BONE!$H:$H,CXT!Q$2)</f>
        <v>0</v>
      </c>
      <c r="R39">
        <f>SUMIFS(BONE!$L:$L,BONE!$B:$B,CXT!$A39,BONE!$C:$C,$B39,BONE!$H:$H,CXT!R$2)</f>
        <v>0</v>
      </c>
      <c r="S39">
        <f>SUMIFS(BONE!$L:$L,BONE!$B:$B,CXT!$A39,BONE!$C:$C,$B39,BONE!$H:$H,CXT!S$2)</f>
        <v>0</v>
      </c>
      <c r="T39">
        <f>SUMIFS(BONE!$L:$L,BONE!$B:$B,CXT!$A39,BONE!$C:$C,$B39,BONE!$H:$H,CXT!T$2)</f>
        <v>0</v>
      </c>
      <c r="U39">
        <f>SUMIFS(BONE!$L:$L,BONE!$B:$B,CXT!$A39,BONE!$C:$C,$B39,BONE!$H:$H,CXT!U$2)</f>
        <v>0</v>
      </c>
      <c r="V39">
        <f>SUMIFS(BONE!$L:$L,BONE!$B:$B,CXT!$A39,BONE!$C:$C,$B39,BONE!$H:$H,CXT!V$2)</f>
        <v>0</v>
      </c>
      <c r="W39" s="114">
        <f>SUMIFS(BONE!$L:$L,BONE!$B:$B,CXT!$A39,BONE!$C:$C,$B39,BONE!$X:$X,"*"&amp;CXT!W$2&amp;"*")</f>
        <v>0</v>
      </c>
      <c r="X39" s="69">
        <f>SUMIFS(BONE!$L:$L,BONE!$B:$B,CXT!$A39,BONE!$C:$C,$B39,BONE!$X:$X,"*"&amp;CXT!X$2&amp;"*")</f>
        <v>0</v>
      </c>
      <c r="Y39" s="69">
        <f>SUMIFS(BONE!$L:$L,BONE!$B:$B,CXT!$A39,BONE!$C:$C,$B39,BONE!$X:$X,"*"&amp;CXT!Y$2&amp;"*")</f>
        <v>0</v>
      </c>
      <c r="Z39" s="69">
        <f>SUMIFS(BONE!$L:$L,BONE!$B:$B,CXT!$A39,BONE!$C:$C,$B39,BONE!$X:$X,"*"&amp;CXT!Z$2&amp;"*")</f>
        <v>0</v>
      </c>
      <c r="AA39" s="69">
        <f>SUMIFS(BONE!$L:$L,BONE!$B:$B,CXT!$A39,BONE!$C:$C,$B39,BONE!$X:$X,"&lt;&gt;"&amp;"")</f>
        <v>0</v>
      </c>
      <c r="AB39" s="131" t="e">
        <f t="shared" si="1"/>
        <v>#DIV/0!</v>
      </c>
      <c r="AC39" s="114">
        <f>SUMIFS(BONE!$L:$L,BONE!$B:$B,CXT!$A39,BONE!$C:$C,$B39,BONE!$Z:$Z,"*"&amp;CXT!AC$2&amp;"*")</f>
        <v>0</v>
      </c>
      <c r="AD39" s="69">
        <f>SUMIFS(BONE!$L:$L,BONE!$B:$B,CXT!$A39,BONE!$C:$C,$B39,BONE!$Z:$Z,"*"&amp;CXT!AD$2&amp;"*")</f>
        <v>0</v>
      </c>
      <c r="AE39" s="69">
        <f>SUMIFS(BONE!$L:$L,BONE!$B:$B,CXT!$A39,BONE!$C:$C,$B39,BONE!$Z:$Z,"*"&amp;CXT!AE$2&amp;"*")</f>
        <v>0</v>
      </c>
      <c r="AF39" s="69">
        <f>SUMIFS(BONE!$L:$L,BONE!$B:$B,CXT!$A39,BONE!$C:$C,$B39,BONE!$Z:$Z,"*"&amp;CXT!AF$2&amp;"*")</f>
        <v>0</v>
      </c>
      <c r="AG39" s="69">
        <f>SUMIFS(BONE!$L:$L,BONE!$B:$B,CXT!$A39,BONE!$C:$C,$B39,BONE!$Z:$Z,"*"&amp;CXT!AG$2&amp;"*")</f>
        <v>0</v>
      </c>
      <c r="AH39" s="69">
        <f>SUMIFS(BONE!$L:$L,BONE!$B:$B,CXT!$A39,BONE!$C:$C,$B39,BONE!$Z:$Z,"&lt;&gt;"&amp;"")</f>
        <v>0</v>
      </c>
      <c r="AI39" s="131" t="e">
        <f t="shared" si="2"/>
        <v>#DIV/0!</v>
      </c>
      <c r="AJ39" s="114">
        <f>SUMIFS(BONE!$L:$L,BONE!$B:$B,CXT!$A39,BONE!$C:$C,$B39,BONE!$AB:$AB,"*"&amp;CXT!AJ$2&amp;"*")</f>
        <v>0</v>
      </c>
      <c r="AK39" s="69">
        <f>SUMIFS(BONE!$L:$L,BONE!$B:$B,CXT!$A39,BONE!$C:$C,$B39,BONE!$AB:$AB,"*"&amp;CXT!AK$2&amp;"*")</f>
        <v>0</v>
      </c>
      <c r="AL39" s="69">
        <f>SUMIFS(BONE!$L:$L,BONE!$B:$B,CXT!$A39,BONE!$C:$C,$B39,BONE!$AB:$AB,"*"&amp;CXT!AL$2&amp;"*")</f>
        <v>0</v>
      </c>
      <c r="AM39" s="69">
        <f>SUMIFS(BONE!$L:$L,BONE!$B:$B,CXT!$A39,BONE!$C:$C,$B39,BONE!$AB:$AB,"&lt;&gt;"&amp;"")</f>
        <v>0</v>
      </c>
      <c r="AN39" s="131" t="e">
        <f t="shared" si="3"/>
        <v>#DIV/0!</v>
      </c>
    </row>
    <row r="40" spans="1:40" x14ac:dyDescent="0.25">
      <c r="A40"/>
      <c r="B40"/>
      <c r="C40" s="114">
        <f>SUMIFS(BONE!$L:$L,BONE!$B:$B,CXT!$A40,BONE!$C:$C,$B40)</f>
        <v>0</v>
      </c>
      <c r="D40">
        <f t="shared" si="0"/>
        <v>0</v>
      </c>
      <c r="E40" s="114">
        <f>SUMIFS(BONE!$L:$L,BONE!$B:$B,CXT!$A40,BONE!$C:$C,$B40,BONE!$H:$H,CXT!E$2)</f>
        <v>0</v>
      </c>
      <c r="F40">
        <f>SUMIFS(BONE!$L:$L,BONE!$B:$B,CXT!$A40,BONE!$C:$C,$B40,BONE!$H:$H,CXT!F$2)</f>
        <v>0</v>
      </c>
      <c r="G40">
        <f>SUMIFS(BONE!$L:$L,BONE!$B:$B,CXT!$A40,BONE!$C:$C,$B40,BONE!$H:$H,CXT!G$2)</f>
        <v>0</v>
      </c>
      <c r="H40">
        <f>SUMIFS(BONE!$L:$L,BONE!$B:$B,CXT!$A40,BONE!$C:$C,$B40,BONE!$H:$H,CXT!H$2)</f>
        <v>0</v>
      </c>
      <c r="I40">
        <f>SUMIFS(BONE!$L:$L,BONE!$B:$B,CXT!$A40,BONE!$C:$C,$B40,BONE!$H:$H,CXT!I$2)</f>
        <v>0</v>
      </c>
      <c r="J40">
        <f>SUMIFS(BONE!$L:$L,BONE!$B:$B,CXT!$A40,BONE!$C:$C,$B40,BONE!$H:$H,CXT!J$2)</f>
        <v>0</v>
      </c>
      <c r="K40">
        <f>SUMIFS(BONE!$L:$L,BONE!$B:$B,CXT!$A40,BONE!$C:$C,$B40,BONE!$H:$H,CXT!K$2)</f>
        <v>0</v>
      </c>
      <c r="L40">
        <f>SUMIFS(BONE!$L:$L,BONE!$B:$B,CXT!$A40,BONE!$C:$C,$B40,BONE!$H:$H,CXT!L$2)</f>
        <v>0</v>
      </c>
      <c r="M40">
        <f>SUMIFS(BONE!$L:$L,BONE!$B:$B,CXT!$A40,BONE!$C:$C,$B40,BONE!$H:$H,CXT!M$2)</f>
        <v>0</v>
      </c>
      <c r="N40">
        <f>SUMIFS(BONE!$L:$L,BONE!$B:$B,CXT!$A40,BONE!$C:$C,$B40,BONE!$H:$H,CXT!N$2)</f>
        <v>0</v>
      </c>
      <c r="O40">
        <f>SUMIFS(BONE!$L:$L,BONE!$B:$B,CXT!$A40,BONE!$C:$C,$B40,BONE!$H:$H,CXT!O$2)</f>
        <v>0</v>
      </c>
      <c r="P40">
        <f>SUMIFS(BONE!$L:$L,BONE!$B:$B,CXT!$A40,BONE!$C:$C,$B40,BONE!$H:$H,CXT!P$2)</f>
        <v>0</v>
      </c>
      <c r="Q40">
        <f>SUMIFS(BONE!$L:$L,BONE!$B:$B,CXT!$A40,BONE!$C:$C,$B40,BONE!$H:$H,CXT!Q$2)</f>
        <v>0</v>
      </c>
      <c r="R40">
        <f>SUMIFS(BONE!$L:$L,BONE!$B:$B,CXT!$A40,BONE!$C:$C,$B40,BONE!$H:$H,CXT!R$2)</f>
        <v>0</v>
      </c>
      <c r="S40">
        <f>SUMIFS(BONE!$L:$L,BONE!$B:$B,CXT!$A40,BONE!$C:$C,$B40,BONE!$H:$H,CXT!S$2)</f>
        <v>0</v>
      </c>
      <c r="T40">
        <f>SUMIFS(BONE!$L:$L,BONE!$B:$B,CXT!$A40,BONE!$C:$C,$B40,BONE!$H:$H,CXT!T$2)</f>
        <v>0</v>
      </c>
      <c r="U40">
        <f>SUMIFS(BONE!$L:$L,BONE!$B:$B,CXT!$A40,BONE!$C:$C,$B40,BONE!$H:$H,CXT!U$2)</f>
        <v>0</v>
      </c>
      <c r="V40">
        <f>SUMIFS(BONE!$L:$L,BONE!$B:$B,CXT!$A40,BONE!$C:$C,$B40,BONE!$H:$H,CXT!V$2)</f>
        <v>0</v>
      </c>
      <c r="W40" s="114">
        <f>SUMIFS(BONE!$L:$L,BONE!$B:$B,CXT!$A40,BONE!$C:$C,$B40,BONE!$X:$X,"*"&amp;CXT!W$2&amp;"*")</f>
        <v>0</v>
      </c>
      <c r="X40" s="69">
        <f>SUMIFS(BONE!$L:$L,BONE!$B:$B,CXT!$A40,BONE!$C:$C,$B40,BONE!$X:$X,"*"&amp;CXT!X$2&amp;"*")</f>
        <v>0</v>
      </c>
      <c r="Y40" s="69">
        <f>SUMIFS(BONE!$L:$L,BONE!$B:$B,CXT!$A40,BONE!$C:$C,$B40,BONE!$X:$X,"*"&amp;CXT!Y$2&amp;"*")</f>
        <v>0</v>
      </c>
      <c r="Z40" s="69">
        <f>SUMIFS(BONE!$L:$L,BONE!$B:$B,CXT!$A40,BONE!$C:$C,$B40,BONE!$X:$X,"*"&amp;CXT!Z$2&amp;"*")</f>
        <v>0</v>
      </c>
      <c r="AA40" s="69">
        <f>SUMIFS(BONE!$L:$L,BONE!$B:$B,CXT!$A40,BONE!$C:$C,$B40,BONE!$X:$X,"&lt;&gt;"&amp;"")</f>
        <v>0</v>
      </c>
      <c r="AB40" s="131" t="e">
        <f t="shared" si="1"/>
        <v>#DIV/0!</v>
      </c>
      <c r="AC40" s="114">
        <f>SUMIFS(BONE!$L:$L,BONE!$B:$B,CXT!$A40,BONE!$C:$C,$B40,BONE!$Z:$Z,"*"&amp;CXT!AC$2&amp;"*")</f>
        <v>0</v>
      </c>
      <c r="AD40" s="69">
        <f>SUMIFS(BONE!$L:$L,BONE!$B:$B,CXT!$A40,BONE!$C:$C,$B40,BONE!$Z:$Z,"*"&amp;CXT!AD$2&amp;"*")</f>
        <v>0</v>
      </c>
      <c r="AE40" s="69">
        <f>SUMIFS(BONE!$L:$L,BONE!$B:$B,CXT!$A40,BONE!$C:$C,$B40,BONE!$Z:$Z,"*"&amp;CXT!AE$2&amp;"*")</f>
        <v>0</v>
      </c>
      <c r="AF40" s="69">
        <f>SUMIFS(BONE!$L:$L,BONE!$B:$B,CXT!$A40,BONE!$C:$C,$B40,BONE!$Z:$Z,"*"&amp;CXT!AF$2&amp;"*")</f>
        <v>0</v>
      </c>
      <c r="AG40" s="69">
        <f>SUMIFS(BONE!$L:$L,BONE!$B:$B,CXT!$A40,BONE!$C:$C,$B40,BONE!$Z:$Z,"*"&amp;CXT!AG$2&amp;"*")</f>
        <v>0</v>
      </c>
      <c r="AH40" s="69">
        <f>SUMIFS(BONE!$L:$L,BONE!$B:$B,CXT!$A40,BONE!$C:$C,$B40,BONE!$Z:$Z,"&lt;&gt;"&amp;"")</f>
        <v>0</v>
      </c>
      <c r="AI40" s="131" t="e">
        <f t="shared" si="2"/>
        <v>#DIV/0!</v>
      </c>
      <c r="AJ40" s="114">
        <f>SUMIFS(BONE!$L:$L,BONE!$B:$B,CXT!$A40,BONE!$C:$C,$B40,BONE!$AB:$AB,"*"&amp;CXT!AJ$2&amp;"*")</f>
        <v>0</v>
      </c>
      <c r="AK40" s="69">
        <f>SUMIFS(BONE!$L:$L,BONE!$B:$B,CXT!$A40,BONE!$C:$C,$B40,BONE!$AB:$AB,"*"&amp;CXT!AK$2&amp;"*")</f>
        <v>0</v>
      </c>
      <c r="AL40" s="69">
        <f>SUMIFS(BONE!$L:$L,BONE!$B:$B,CXT!$A40,BONE!$C:$C,$B40,BONE!$AB:$AB,"*"&amp;CXT!AL$2&amp;"*")</f>
        <v>0</v>
      </c>
      <c r="AM40" s="69">
        <f>SUMIFS(BONE!$L:$L,BONE!$B:$B,CXT!$A40,BONE!$C:$C,$B40,BONE!$AB:$AB,"&lt;&gt;"&amp;"")</f>
        <v>0</v>
      </c>
      <c r="AN40" s="131" t="e">
        <f t="shared" si="3"/>
        <v>#DIV/0!</v>
      </c>
    </row>
    <row r="41" spans="1:40" x14ac:dyDescent="0.25">
      <c r="A41"/>
      <c r="B41"/>
      <c r="C41" s="114">
        <f>SUMIFS(BONE!$L:$L,BONE!$B:$B,CXT!$A41,BONE!$C:$C,$B41)</f>
        <v>0</v>
      </c>
      <c r="D41">
        <f t="shared" si="0"/>
        <v>0</v>
      </c>
      <c r="E41" s="114">
        <f>SUMIFS(BONE!$L:$L,BONE!$B:$B,CXT!$A41,BONE!$C:$C,$B41,BONE!$H:$H,CXT!E$2)</f>
        <v>0</v>
      </c>
      <c r="F41">
        <f>SUMIFS(BONE!$L:$L,BONE!$B:$B,CXT!$A41,BONE!$C:$C,$B41,BONE!$H:$H,CXT!F$2)</f>
        <v>0</v>
      </c>
      <c r="G41">
        <f>SUMIFS(BONE!$L:$L,BONE!$B:$B,CXT!$A41,BONE!$C:$C,$B41,BONE!$H:$H,CXT!G$2)</f>
        <v>0</v>
      </c>
      <c r="H41">
        <f>SUMIFS(BONE!$L:$L,BONE!$B:$B,CXT!$A41,BONE!$C:$C,$B41,BONE!$H:$H,CXT!H$2)</f>
        <v>0</v>
      </c>
      <c r="I41">
        <f>SUMIFS(BONE!$L:$L,BONE!$B:$B,CXT!$A41,BONE!$C:$C,$B41,BONE!$H:$H,CXT!I$2)</f>
        <v>0</v>
      </c>
      <c r="J41">
        <f>SUMIFS(BONE!$L:$L,BONE!$B:$B,CXT!$A41,BONE!$C:$C,$B41,BONE!$H:$H,CXT!J$2)</f>
        <v>0</v>
      </c>
      <c r="K41">
        <f>SUMIFS(BONE!$L:$L,BONE!$B:$B,CXT!$A41,BONE!$C:$C,$B41,BONE!$H:$H,CXT!K$2)</f>
        <v>0</v>
      </c>
      <c r="L41">
        <f>SUMIFS(BONE!$L:$L,BONE!$B:$B,CXT!$A41,BONE!$C:$C,$B41,BONE!$H:$H,CXT!L$2)</f>
        <v>0</v>
      </c>
      <c r="M41">
        <f>SUMIFS(BONE!$L:$L,BONE!$B:$B,CXT!$A41,BONE!$C:$C,$B41,BONE!$H:$H,CXT!M$2)</f>
        <v>0</v>
      </c>
      <c r="N41">
        <f>SUMIFS(BONE!$L:$L,BONE!$B:$B,CXT!$A41,BONE!$C:$C,$B41,BONE!$H:$H,CXT!N$2)</f>
        <v>0</v>
      </c>
      <c r="O41">
        <f>SUMIFS(BONE!$L:$L,BONE!$B:$B,CXT!$A41,BONE!$C:$C,$B41,BONE!$H:$H,CXT!O$2)</f>
        <v>0</v>
      </c>
      <c r="P41">
        <f>SUMIFS(BONE!$L:$L,BONE!$B:$B,CXT!$A41,BONE!$C:$C,$B41,BONE!$H:$H,CXT!P$2)</f>
        <v>0</v>
      </c>
      <c r="Q41">
        <f>SUMIFS(BONE!$L:$L,BONE!$B:$B,CXT!$A41,BONE!$C:$C,$B41,BONE!$H:$H,CXT!Q$2)</f>
        <v>0</v>
      </c>
      <c r="R41">
        <f>SUMIFS(BONE!$L:$L,BONE!$B:$B,CXT!$A41,BONE!$C:$C,$B41,BONE!$H:$H,CXT!R$2)</f>
        <v>0</v>
      </c>
      <c r="S41">
        <f>SUMIFS(BONE!$L:$L,BONE!$B:$B,CXT!$A41,BONE!$C:$C,$B41,BONE!$H:$H,CXT!S$2)</f>
        <v>0</v>
      </c>
      <c r="T41">
        <f>SUMIFS(BONE!$L:$L,BONE!$B:$B,CXT!$A41,BONE!$C:$C,$B41,BONE!$H:$H,CXT!T$2)</f>
        <v>0</v>
      </c>
      <c r="U41">
        <f>SUMIFS(BONE!$L:$L,BONE!$B:$B,CXT!$A41,BONE!$C:$C,$B41,BONE!$H:$H,CXT!U$2)</f>
        <v>0</v>
      </c>
      <c r="V41">
        <f>SUMIFS(BONE!$L:$L,BONE!$B:$B,CXT!$A41,BONE!$C:$C,$B41,BONE!$H:$H,CXT!V$2)</f>
        <v>0</v>
      </c>
      <c r="W41" s="114">
        <f>SUMIFS(BONE!$L:$L,BONE!$B:$B,CXT!$A41,BONE!$C:$C,$B41,BONE!$X:$X,"*"&amp;CXT!W$2&amp;"*")</f>
        <v>0</v>
      </c>
      <c r="X41" s="69">
        <f>SUMIFS(BONE!$L:$L,BONE!$B:$B,CXT!$A41,BONE!$C:$C,$B41,BONE!$X:$X,"*"&amp;CXT!X$2&amp;"*")</f>
        <v>0</v>
      </c>
      <c r="Y41" s="69">
        <f>SUMIFS(BONE!$L:$L,BONE!$B:$B,CXT!$A41,BONE!$C:$C,$B41,BONE!$X:$X,"*"&amp;CXT!Y$2&amp;"*")</f>
        <v>0</v>
      </c>
      <c r="Z41" s="69">
        <f>SUMIFS(BONE!$L:$L,BONE!$B:$B,CXT!$A41,BONE!$C:$C,$B41,BONE!$X:$X,"*"&amp;CXT!Z$2&amp;"*")</f>
        <v>0</v>
      </c>
      <c r="AA41" s="69">
        <f>SUMIFS(BONE!$L:$L,BONE!$B:$B,CXT!$A41,BONE!$C:$C,$B41,BONE!$X:$X,"&lt;&gt;"&amp;"")</f>
        <v>0</v>
      </c>
      <c r="AB41" s="131" t="e">
        <f t="shared" si="1"/>
        <v>#DIV/0!</v>
      </c>
      <c r="AC41" s="114">
        <f>SUMIFS(BONE!$L:$L,BONE!$B:$B,CXT!$A41,BONE!$C:$C,$B41,BONE!$Z:$Z,"*"&amp;CXT!AC$2&amp;"*")</f>
        <v>0</v>
      </c>
      <c r="AD41" s="69">
        <f>SUMIFS(BONE!$L:$L,BONE!$B:$B,CXT!$A41,BONE!$C:$C,$B41,BONE!$Z:$Z,"*"&amp;CXT!AD$2&amp;"*")</f>
        <v>0</v>
      </c>
      <c r="AE41" s="69">
        <f>SUMIFS(BONE!$L:$L,BONE!$B:$B,CXT!$A41,BONE!$C:$C,$B41,BONE!$Z:$Z,"*"&amp;CXT!AE$2&amp;"*")</f>
        <v>0</v>
      </c>
      <c r="AF41" s="69">
        <f>SUMIFS(BONE!$L:$L,BONE!$B:$B,CXT!$A41,BONE!$C:$C,$B41,BONE!$Z:$Z,"*"&amp;CXT!AF$2&amp;"*")</f>
        <v>0</v>
      </c>
      <c r="AG41" s="69">
        <f>SUMIFS(BONE!$L:$L,BONE!$B:$B,CXT!$A41,BONE!$C:$C,$B41,BONE!$Z:$Z,"*"&amp;CXT!AG$2&amp;"*")</f>
        <v>0</v>
      </c>
      <c r="AH41" s="69">
        <f>SUMIFS(BONE!$L:$L,BONE!$B:$B,CXT!$A41,BONE!$C:$C,$B41,BONE!$Z:$Z,"&lt;&gt;"&amp;"")</f>
        <v>0</v>
      </c>
      <c r="AI41" s="131" t="e">
        <f t="shared" si="2"/>
        <v>#DIV/0!</v>
      </c>
      <c r="AJ41" s="114">
        <f>SUMIFS(BONE!$L:$L,BONE!$B:$B,CXT!$A41,BONE!$C:$C,$B41,BONE!$AB:$AB,"*"&amp;CXT!AJ$2&amp;"*")</f>
        <v>0</v>
      </c>
      <c r="AK41" s="69">
        <f>SUMIFS(BONE!$L:$L,BONE!$B:$B,CXT!$A41,BONE!$C:$C,$B41,BONE!$AB:$AB,"*"&amp;CXT!AK$2&amp;"*")</f>
        <v>0</v>
      </c>
      <c r="AL41" s="69">
        <f>SUMIFS(BONE!$L:$L,BONE!$B:$B,CXT!$A41,BONE!$C:$C,$B41,BONE!$AB:$AB,"*"&amp;CXT!AL$2&amp;"*")</f>
        <v>0</v>
      </c>
      <c r="AM41" s="69">
        <f>SUMIFS(BONE!$L:$L,BONE!$B:$B,CXT!$A41,BONE!$C:$C,$B41,BONE!$AB:$AB,"&lt;&gt;"&amp;"")</f>
        <v>0</v>
      </c>
      <c r="AN41" s="131" t="e">
        <f t="shared" si="3"/>
        <v>#DIV/0!</v>
      </c>
    </row>
    <row r="42" spans="1:40" x14ac:dyDescent="0.25">
      <c r="A42"/>
      <c r="B42"/>
      <c r="C42" s="114">
        <f>SUMIFS(BONE!$L:$L,BONE!$B:$B,CXT!$A42,BONE!$C:$C,$B42)</f>
        <v>0</v>
      </c>
      <c r="D42">
        <f t="shared" si="0"/>
        <v>0</v>
      </c>
      <c r="E42" s="114">
        <f>SUMIFS(BONE!$L:$L,BONE!$B:$B,CXT!$A42,BONE!$C:$C,$B42,BONE!$H:$H,CXT!E$2)</f>
        <v>0</v>
      </c>
      <c r="F42">
        <f>SUMIFS(BONE!$L:$L,BONE!$B:$B,CXT!$A42,BONE!$C:$C,$B42,BONE!$H:$H,CXT!F$2)</f>
        <v>0</v>
      </c>
      <c r="G42">
        <f>SUMIFS(BONE!$L:$L,BONE!$B:$B,CXT!$A42,BONE!$C:$C,$B42,BONE!$H:$H,CXT!G$2)</f>
        <v>0</v>
      </c>
      <c r="H42">
        <f>SUMIFS(BONE!$L:$L,BONE!$B:$B,CXT!$A42,BONE!$C:$C,$B42,BONE!$H:$H,CXT!H$2)</f>
        <v>0</v>
      </c>
      <c r="I42">
        <f>SUMIFS(BONE!$L:$L,BONE!$B:$B,CXT!$A42,BONE!$C:$C,$B42,BONE!$H:$H,CXT!I$2)</f>
        <v>0</v>
      </c>
      <c r="J42">
        <f>SUMIFS(BONE!$L:$L,BONE!$B:$B,CXT!$A42,BONE!$C:$C,$B42,BONE!$H:$H,CXT!J$2)</f>
        <v>0</v>
      </c>
      <c r="K42">
        <f>SUMIFS(BONE!$L:$L,BONE!$B:$B,CXT!$A42,BONE!$C:$C,$B42,BONE!$H:$H,CXT!K$2)</f>
        <v>0</v>
      </c>
      <c r="L42">
        <f>SUMIFS(BONE!$L:$L,BONE!$B:$B,CXT!$A42,BONE!$C:$C,$B42,BONE!$H:$H,CXT!L$2)</f>
        <v>0</v>
      </c>
      <c r="M42">
        <f>SUMIFS(BONE!$L:$L,BONE!$B:$B,CXT!$A42,BONE!$C:$C,$B42,BONE!$H:$H,CXT!M$2)</f>
        <v>0</v>
      </c>
      <c r="N42">
        <f>SUMIFS(BONE!$L:$L,BONE!$B:$B,CXT!$A42,BONE!$C:$C,$B42,BONE!$H:$H,CXT!N$2)</f>
        <v>0</v>
      </c>
      <c r="O42">
        <f>SUMIFS(BONE!$L:$L,BONE!$B:$B,CXT!$A42,BONE!$C:$C,$B42,BONE!$H:$H,CXT!O$2)</f>
        <v>0</v>
      </c>
      <c r="P42">
        <f>SUMIFS(BONE!$L:$L,BONE!$B:$B,CXT!$A42,BONE!$C:$C,$B42,BONE!$H:$H,CXT!P$2)</f>
        <v>0</v>
      </c>
      <c r="Q42">
        <f>SUMIFS(BONE!$L:$L,BONE!$B:$B,CXT!$A42,BONE!$C:$C,$B42,BONE!$H:$H,CXT!Q$2)</f>
        <v>0</v>
      </c>
      <c r="R42">
        <f>SUMIFS(BONE!$L:$L,BONE!$B:$B,CXT!$A42,BONE!$C:$C,$B42,BONE!$H:$H,CXT!R$2)</f>
        <v>0</v>
      </c>
      <c r="S42">
        <f>SUMIFS(BONE!$L:$L,BONE!$B:$B,CXT!$A42,BONE!$C:$C,$B42,BONE!$H:$H,CXT!S$2)</f>
        <v>0</v>
      </c>
      <c r="T42">
        <f>SUMIFS(BONE!$L:$L,BONE!$B:$B,CXT!$A42,BONE!$C:$C,$B42,BONE!$H:$H,CXT!T$2)</f>
        <v>0</v>
      </c>
      <c r="U42">
        <f>SUMIFS(BONE!$L:$L,BONE!$B:$B,CXT!$A42,BONE!$C:$C,$B42,BONE!$H:$H,CXT!U$2)</f>
        <v>0</v>
      </c>
      <c r="V42">
        <f>SUMIFS(BONE!$L:$L,BONE!$B:$B,CXT!$A42,BONE!$C:$C,$B42,BONE!$H:$H,CXT!V$2)</f>
        <v>0</v>
      </c>
      <c r="W42" s="114">
        <f>SUMIFS(BONE!$L:$L,BONE!$B:$B,CXT!$A42,BONE!$C:$C,$B42,BONE!$X:$X,"*"&amp;CXT!W$2&amp;"*")</f>
        <v>0</v>
      </c>
      <c r="X42" s="69">
        <f>SUMIFS(BONE!$L:$L,BONE!$B:$B,CXT!$A42,BONE!$C:$C,$B42,BONE!$X:$X,"*"&amp;CXT!X$2&amp;"*")</f>
        <v>0</v>
      </c>
      <c r="Y42" s="69">
        <f>SUMIFS(BONE!$L:$L,BONE!$B:$B,CXT!$A42,BONE!$C:$C,$B42,BONE!$X:$X,"*"&amp;CXT!Y$2&amp;"*")</f>
        <v>0</v>
      </c>
      <c r="Z42" s="69">
        <f>SUMIFS(BONE!$L:$L,BONE!$B:$B,CXT!$A42,BONE!$C:$C,$B42,BONE!$X:$X,"*"&amp;CXT!Z$2&amp;"*")</f>
        <v>0</v>
      </c>
      <c r="AA42" s="69">
        <f>SUMIFS(BONE!$L:$L,BONE!$B:$B,CXT!$A42,BONE!$C:$C,$B42,BONE!$X:$X,"&lt;&gt;"&amp;"")</f>
        <v>0</v>
      </c>
      <c r="AB42" s="131" t="e">
        <f t="shared" si="1"/>
        <v>#DIV/0!</v>
      </c>
      <c r="AC42" s="114">
        <f>SUMIFS(BONE!$L:$L,BONE!$B:$B,CXT!$A42,BONE!$C:$C,$B42,BONE!$Z:$Z,"*"&amp;CXT!AC$2&amp;"*")</f>
        <v>0</v>
      </c>
      <c r="AD42" s="69">
        <f>SUMIFS(BONE!$L:$L,BONE!$B:$B,CXT!$A42,BONE!$C:$C,$B42,BONE!$Z:$Z,"*"&amp;CXT!AD$2&amp;"*")</f>
        <v>0</v>
      </c>
      <c r="AE42" s="69">
        <f>SUMIFS(BONE!$L:$L,BONE!$B:$B,CXT!$A42,BONE!$C:$C,$B42,BONE!$Z:$Z,"*"&amp;CXT!AE$2&amp;"*")</f>
        <v>0</v>
      </c>
      <c r="AF42" s="69">
        <f>SUMIFS(BONE!$L:$L,BONE!$B:$B,CXT!$A42,BONE!$C:$C,$B42,BONE!$Z:$Z,"*"&amp;CXT!AF$2&amp;"*")</f>
        <v>0</v>
      </c>
      <c r="AG42" s="69">
        <f>SUMIFS(BONE!$L:$L,BONE!$B:$B,CXT!$A42,BONE!$C:$C,$B42,BONE!$Z:$Z,"*"&amp;CXT!AG$2&amp;"*")</f>
        <v>0</v>
      </c>
      <c r="AH42" s="69">
        <f>SUMIFS(BONE!$L:$L,BONE!$B:$B,CXT!$A42,BONE!$C:$C,$B42,BONE!$Z:$Z,"&lt;&gt;"&amp;"")</f>
        <v>0</v>
      </c>
      <c r="AI42" s="131" t="e">
        <f t="shared" si="2"/>
        <v>#DIV/0!</v>
      </c>
      <c r="AJ42" s="114">
        <f>SUMIFS(BONE!$L:$L,BONE!$B:$B,CXT!$A42,BONE!$C:$C,$B42,BONE!$AB:$AB,"*"&amp;CXT!AJ$2&amp;"*")</f>
        <v>0</v>
      </c>
      <c r="AK42" s="69">
        <f>SUMIFS(BONE!$L:$L,BONE!$B:$B,CXT!$A42,BONE!$C:$C,$B42,BONE!$AB:$AB,"*"&amp;CXT!AK$2&amp;"*")</f>
        <v>0</v>
      </c>
      <c r="AL42" s="69">
        <f>SUMIFS(BONE!$L:$L,BONE!$B:$B,CXT!$A42,BONE!$C:$C,$B42,BONE!$AB:$AB,"*"&amp;CXT!AL$2&amp;"*")</f>
        <v>0</v>
      </c>
      <c r="AM42" s="69">
        <f>SUMIFS(BONE!$L:$L,BONE!$B:$B,CXT!$A42,BONE!$C:$C,$B42,BONE!$AB:$AB,"&lt;&gt;"&amp;"")</f>
        <v>0</v>
      </c>
      <c r="AN42" s="131" t="e">
        <f t="shared" si="3"/>
        <v>#DIV/0!</v>
      </c>
    </row>
    <row r="43" spans="1:40" x14ac:dyDescent="0.25">
      <c r="A43"/>
      <c r="B43"/>
      <c r="C43" s="114">
        <f>SUMIFS(BONE!$L:$L,BONE!$B:$B,CXT!$A43,BONE!$C:$C,$B43)</f>
        <v>0</v>
      </c>
      <c r="D43">
        <f t="shared" si="0"/>
        <v>0</v>
      </c>
      <c r="E43" s="114">
        <f>SUMIFS(BONE!$L:$L,BONE!$B:$B,CXT!$A43,BONE!$C:$C,$B43,BONE!$H:$H,CXT!E$2)</f>
        <v>0</v>
      </c>
      <c r="F43">
        <f>SUMIFS(BONE!$L:$L,BONE!$B:$B,CXT!$A43,BONE!$C:$C,$B43,BONE!$H:$H,CXT!F$2)</f>
        <v>0</v>
      </c>
      <c r="G43">
        <f>SUMIFS(BONE!$L:$L,BONE!$B:$B,CXT!$A43,BONE!$C:$C,$B43,BONE!$H:$H,CXT!G$2)</f>
        <v>0</v>
      </c>
      <c r="H43">
        <f>SUMIFS(BONE!$L:$L,BONE!$B:$B,CXT!$A43,BONE!$C:$C,$B43,BONE!$H:$H,CXT!H$2)</f>
        <v>0</v>
      </c>
      <c r="I43">
        <f>SUMIFS(BONE!$L:$L,BONE!$B:$B,CXT!$A43,BONE!$C:$C,$B43,BONE!$H:$H,CXT!I$2)</f>
        <v>0</v>
      </c>
      <c r="J43">
        <f>SUMIFS(BONE!$L:$L,BONE!$B:$B,CXT!$A43,BONE!$C:$C,$B43,BONE!$H:$H,CXT!J$2)</f>
        <v>0</v>
      </c>
      <c r="K43">
        <f>SUMIFS(BONE!$L:$L,BONE!$B:$B,CXT!$A43,BONE!$C:$C,$B43,BONE!$H:$H,CXT!K$2)</f>
        <v>0</v>
      </c>
      <c r="L43">
        <f>SUMIFS(BONE!$L:$L,BONE!$B:$B,CXT!$A43,BONE!$C:$C,$B43,BONE!$H:$H,CXT!L$2)</f>
        <v>0</v>
      </c>
      <c r="M43">
        <f>SUMIFS(BONE!$L:$L,BONE!$B:$B,CXT!$A43,BONE!$C:$C,$B43,BONE!$H:$H,CXT!M$2)</f>
        <v>0</v>
      </c>
      <c r="N43">
        <f>SUMIFS(BONE!$L:$L,BONE!$B:$B,CXT!$A43,BONE!$C:$C,$B43,BONE!$H:$H,CXT!N$2)</f>
        <v>0</v>
      </c>
      <c r="O43">
        <f>SUMIFS(BONE!$L:$L,BONE!$B:$B,CXT!$A43,BONE!$C:$C,$B43,BONE!$H:$H,CXT!O$2)</f>
        <v>0</v>
      </c>
      <c r="P43">
        <f>SUMIFS(BONE!$L:$L,BONE!$B:$B,CXT!$A43,BONE!$C:$C,$B43,BONE!$H:$H,CXT!P$2)</f>
        <v>0</v>
      </c>
      <c r="Q43">
        <f>SUMIFS(BONE!$L:$L,BONE!$B:$B,CXT!$A43,BONE!$C:$C,$B43,BONE!$H:$H,CXT!Q$2)</f>
        <v>0</v>
      </c>
      <c r="R43">
        <f>SUMIFS(BONE!$L:$L,BONE!$B:$B,CXT!$A43,BONE!$C:$C,$B43,BONE!$H:$H,CXT!R$2)</f>
        <v>0</v>
      </c>
      <c r="S43">
        <f>SUMIFS(BONE!$L:$L,BONE!$B:$B,CXT!$A43,BONE!$C:$C,$B43,BONE!$H:$H,CXT!S$2)</f>
        <v>0</v>
      </c>
      <c r="T43">
        <f>SUMIFS(BONE!$L:$L,BONE!$B:$B,CXT!$A43,BONE!$C:$C,$B43,BONE!$H:$H,CXT!T$2)</f>
        <v>0</v>
      </c>
      <c r="U43">
        <f>SUMIFS(BONE!$L:$L,BONE!$B:$B,CXT!$A43,BONE!$C:$C,$B43,BONE!$H:$H,CXT!U$2)</f>
        <v>0</v>
      </c>
      <c r="V43">
        <f>SUMIFS(BONE!$L:$L,BONE!$B:$B,CXT!$A43,BONE!$C:$C,$B43,BONE!$H:$H,CXT!V$2)</f>
        <v>0</v>
      </c>
      <c r="W43" s="114">
        <f>SUMIFS(BONE!$L:$L,BONE!$B:$B,CXT!$A43,BONE!$C:$C,$B43,BONE!$X:$X,"*"&amp;CXT!W$2&amp;"*")</f>
        <v>0</v>
      </c>
      <c r="X43" s="69">
        <f>SUMIFS(BONE!$L:$L,BONE!$B:$B,CXT!$A43,BONE!$C:$C,$B43,BONE!$X:$X,"*"&amp;CXT!X$2&amp;"*")</f>
        <v>0</v>
      </c>
      <c r="Y43" s="69">
        <f>SUMIFS(BONE!$L:$L,BONE!$B:$B,CXT!$A43,BONE!$C:$C,$B43,BONE!$X:$X,"*"&amp;CXT!Y$2&amp;"*")</f>
        <v>0</v>
      </c>
      <c r="Z43" s="69">
        <f>SUMIFS(BONE!$L:$L,BONE!$B:$B,CXT!$A43,BONE!$C:$C,$B43,BONE!$X:$X,"*"&amp;CXT!Z$2&amp;"*")</f>
        <v>0</v>
      </c>
      <c r="AA43" s="69">
        <f>SUMIFS(BONE!$L:$L,BONE!$B:$B,CXT!$A43,BONE!$C:$C,$B43,BONE!$X:$X,"&lt;&gt;"&amp;"")</f>
        <v>0</v>
      </c>
      <c r="AB43" s="131" t="e">
        <f t="shared" si="1"/>
        <v>#DIV/0!</v>
      </c>
      <c r="AC43" s="114">
        <f>SUMIFS(BONE!$L:$L,BONE!$B:$B,CXT!$A43,BONE!$C:$C,$B43,BONE!$Z:$Z,"*"&amp;CXT!AC$2&amp;"*")</f>
        <v>0</v>
      </c>
      <c r="AD43" s="69">
        <f>SUMIFS(BONE!$L:$L,BONE!$B:$B,CXT!$A43,BONE!$C:$C,$B43,BONE!$Z:$Z,"*"&amp;CXT!AD$2&amp;"*")</f>
        <v>0</v>
      </c>
      <c r="AE43" s="69">
        <f>SUMIFS(BONE!$L:$L,BONE!$B:$B,CXT!$A43,BONE!$C:$C,$B43,BONE!$Z:$Z,"*"&amp;CXT!AE$2&amp;"*")</f>
        <v>0</v>
      </c>
      <c r="AF43" s="69">
        <f>SUMIFS(BONE!$L:$L,BONE!$B:$B,CXT!$A43,BONE!$C:$C,$B43,BONE!$Z:$Z,"*"&amp;CXT!AF$2&amp;"*")</f>
        <v>0</v>
      </c>
      <c r="AG43" s="69">
        <f>SUMIFS(BONE!$L:$L,BONE!$B:$B,CXT!$A43,BONE!$C:$C,$B43,BONE!$Z:$Z,"*"&amp;CXT!AG$2&amp;"*")</f>
        <v>0</v>
      </c>
      <c r="AH43" s="69">
        <f>SUMIFS(BONE!$L:$L,BONE!$B:$B,CXT!$A43,BONE!$C:$C,$B43,BONE!$Z:$Z,"&lt;&gt;"&amp;"")</f>
        <v>0</v>
      </c>
      <c r="AI43" s="131" t="e">
        <f t="shared" si="2"/>
        <v>#DIV/0!</v>
      </c>
      <c r="AJ43" s="114">
        <f>SUMIFS(BONE!$L:$L,BONE!$B:$B,CXT!$A43,BONE!$C:$C,$B43,BONE!$AB:$AB,"*"&amp;CXT!AJ$2&amp;"*")</f>
        <v>0</v>
      </c>
      <c r="AK43" s="69">
        <f>SUMIFS(BONE!$L:$L,BONE!$B:$B,CXT!$A43,BONE!$C:$C,$B43,BONE!$AB:$AB,"*"&amp;CXT!AK$2&amp;"*")</f>
        <v>0</v>
      </c>
      <c r="AL43" s="69">
        <f>SUMIFS(BONE!$L:$L,BONE!$B:$B,CXT!$A43,BONE!$C:$C,$B43,BONE!$AB:$AB,"*"&amp;CXT!AL$2&amp;"*")</f>
        <v>0</v>
      </c>
      <c r="AM43" s="69">
        <f>SUMIFS(BONE!$L:$L,BONE!$B:$B,CXT!$A43,BONE!$C:$C,$B43,BONE!$AB:$AB,"&lt;&gt;"&amp;"")</f>
        <v>0</v>
      </c>
      <c r="AN43" s="131" t="e">
        <f t="shared" si="3"/>
        <v>#DIV/0!</v>
      </c>
    </row>
    <row r="44" spans="1:40" x14ac:dyDescent="0.25">
      <c r="A44"/>
      <c r="B44"/>
      <c r="C44" s="114">
        <f>SUMIFS(BONE!$L:$L,BONE!$B:$B,CXT!$A44,BONE!$C:$C,$B44)</f>
        <v>0</v>
      </c>
      <c r="D44">
        <f t="shared" si="0"/>
        <v>0</v>
      </c>
      <c r="E44" s="114">
        <f>SUMIFS(BONE!$L:$L,BONE!$B:$B,CXT!$A44,BONE!$C:$C,$B44,BONE!$H:$H,CXT!E$2)</f>
        <v>0</v>
      </c>
      <c r="F44">
        <f>SUMIFS(BONE!$L:$L,BONE!$B:$B,CXT!$A44,BONE!$C:$C,$B44,BONE!$H:$H,CXT!F$2)</f>
        <v>0</v>
      </c>
      <c r="G44">
        <f>SUMIFS(BONE!$L:$L,BONE!$B:$B,CXT!$A44,BONE!$C:$C,$B44,BONE!$H:$H,CXT!G$2)</f>
        <v>0</v>
      </c>
      <c r="H44">
        <f>SUMIFS(BONE!$L:$L,BONE!$B:$B,CXT!$A44,BONE!$C:$C,$B44,BONE!$H:$H,CXT!H$2)</f>
        <v>0</v>
      </c>
      <c r="I44">
        <f>SUMIFS(BONE!$L:$L,BONE!$B:$B,CXT!$A44,BONE!$C:$C,$B44,BONE!$H:$H,CXT!I$2)</f>
        <v>0</v>
      </c>
      <c r="J44">
        <f>SUMIFS(BONE!$L:$L,BONE!$B:$B,CXT!$A44,BONE!$C:$C,$B44,BONE!$H:$H,CXT!J$2)</f>
        <v>0</v>
      </c>
      <c r="K44">
        <f>SUMIFS(BONE!$L:$L,BONE!$B:$B,CXT!$A44,BONE!$C:$C,$B44,BONE!$H:$H,CXT!K$2)</f>
        <v>0</v>
      </c>
      <c r="L44">
        <f>SUMIFS(BONE!$L:$L,BONE!$B:$B,CXT!$A44,BONE!$C:$C,$B44,BONE!$H:$H,CXT!L$2)</f>
        <v>0</v>
      </c>
      <c r="M44">
        <f>SUMIFS(BONE!$L:$L,BONE!$B:$B,CXT!$A44,BONE!$C:$C,$B44,BONE!$H:$H,CXT!M$2)</f>
        <v>0</v>
      </c>
      <c r="N44">
        <f>SUMIFS(BONE!$L:$L,BONE!$B:$B,CXT!$A44,BONE!$C:$C,$B44,BONE!$H:$H,CXT!N$2)</f>
        <v>0</v>
      </c>
      <c r="O44">
        <f>SUMIFS(BONE!$L:$L,BONE!$B:$B,CXT!$A44,BONE!$C:$C,$B44,BONE!$H:$H,CXT!O$2)</f>
        <v>0</v>
      </c>
      <c r="P44">
        <f>SUMIFS(BONE!$L:$L,BONE!$B:$B,CXT!$A44,BONE!$C:$C,$B44,BONE!$H:$H,CXT!P$2)</f>
        <v>0</v>
      </c>
      <c r="Q44">
        <f>SUMIFS(BONE!$L:$L,BONE!$B:$B,CXT!$A44,BONE!$C:$C,$B44,BONE!$H:$H,CXT!Q$2)</f>
        <v>0</v>
      </c>
      <c r="R44">
        <f>SUMIFS(BONE!$L:$L,BONE!$B:$B,CXT!$A44,BONE!$C:$C,$B44,BONE!$H:$H,CXT!R$2)</f>
        <v>0</v>
      </c>
      <c r="S44">
        <f>SUMIFS(BONE!$L:$L,BONE!$B:$B,CXT!$A44,BONE!$C:$C,$B44,BONE!$H:$H,CXT!S$2)</f>
        <v>0</v>
      </c>
      <c r="T44">
        <f>SUMIFS(BONE!$L:$L,BONE!$B:$B,CXT!$A44,BONE!$C:$C,$B44,BONE!$H:$H,CXT!T$2)</f>
        <v>0</v>
      </c>
      <c r="U44">
        <f>SUMIFS(BONE!$L:$L,BONE!$B:$B,CXT!$A44,BONE!$C:$C,$B44,BONE!$H:$H,CXT!U$2)</f>
        <v>0</v>
      </c>
      <c r="V44">
        <f>SUMIFS(BONE!$L:$L,BONE!$B:$B,CXT!$A44,BONE!$C:$C,$B44,BONE!$H:$H,CXT!V$2)</f>
        <v>0</v>
      </c>
      <c r="W44" s="114">
        <f>SUMIFS(BONE!$L:$L,BONE!$B:$B,CXT!$A44,BONE!$C:$C,$B44,BONE!$X:$X,"*"&amp;CXT!W$2&amp;"*")</f>
        <v>0</v>
      </c>
      <c r="X44" s="69">
        <f>SUMIFS(BONE!$L:$L,BONE!$B:$B,CXT!$A44,BONE!$C:$C,$B44,BONE!$X:$X,"*"&amp;CXT!X$2&amp;"*")</f>
        <v>0</v>
      </c>
      <c r="Y44" s="69">
        <f>SUMIFS(BONE!$L:$L,BONE!$B:$B,CXT!$A44,BONE!$C:$C,$B44,BONE!$X:$X,"*"&amp;CXT!Y$2&amp;"*")</f>
        <v>0</v>
      </c>
      <c r="Z44" s="69">
        <f>SUMIFS(BONE!$L:$L,BONE!$B:$B,CXT!$A44,BONE!$C:$C,$B44,BONE!$X:$X,"*"&amp;CXT!Z$2&amp;"*")</f>
        <v>0</v>
      </c>
      <c r="AA44" s="69">
        <f>SUMIFS(BONE!$L:$L,BONE!$B:$B,CXT!$A44,BONE!$C:$C,$B44,BONE!$X:$X,"&lt;&gt;"&amp;"")</f>
        <v>0</v>
      </c>
      <c r="AB44" s="131" t="e">
        <f t="shared" si="1"/>
        <v>#DIV/0!</v>
      </c>
      <c r="AC44" s="114">
        <f>SUMIFS(BONE!$L:$L,BONE!$B:$B,CXT!$A44,BONE!$C:$C,$B44,BONE!$Z:$Z,"*"&amp;CXT!AC$2&amp;"*")</f>
        <v>0</v>
      </c>
      <c r="AD44" s="69">
        <f>SUMIFS(BONE!$L:$L,BONE!$B:$B,CXT!$A44,BONE!$C:$C,$B44,BONE!$Z:$Z,"*"&amp;CXT!AD$2&amp;"*")</f>
        <v>0</v>
      </c>
      <c r="AE44" s="69">
        <f>SUMIFS(BONE!$L:$L,BONE!$B:$B,CXT!$A44,BONE!$C:$C,$B44,BONE!$Z:$Z,"*"&amp;CXT!AE$2&amp;"*")</f>
        <v>0</v>
      </c>
      <c r="AF44" s="69">
        <f>SUMIFS(BONE!$L:$L,BONE!$B:$B,CXT!$A44,BONE!$C:$C,$B44,BONE!$Z:$Z,"*"&amp;CXT!AF$2&amp;"*")</f>
        <v>0</v>
      </c>
      <c r="AG44" s="69">
        <f>SUMIFS(BONE!$L:$L,BONE!$B:$B,CXT!$A44,BONE!$C:$C,$B44,BONE!$Z:$Z,"*"&amp;CXT!AG$2&amp;"*")</f>
        <v>0</v>
      </c>
      <c r="AH44" s="69">
        <f>SUMIFS(BONE!$L:$L,BONE!$B:$B,CXT!$A44,BONE!$C:$C,$B44,BONE!$Z:$Z,"&lt;&gt;"&amp;"")</f>
        <v>0</v>
      </c>
      <c r="AI44" s="131" t="e">
        <f t="shared" si="2"/>
        <v>#DIV/0!</v>
      </c>
      <c r="AJ44" s="114">
        <f>SUMIFS(BONE!$L:$L,BONE!$B:$B,CXT!$A44,BONE!$C:$C,$B44,BONE!$AB:$AB,"*"&amp;CXT!AJ$2&amp;"*")</f>
        <v>0</v>
      </c>
      <c r="AK44" s="69">
        <f>SUMIFS(BONE!$L:$L,BONE!$B:$B,CXT!$A44,BONE!$C:$C,$B44,BONE!$AB:$AB,"*"&amp;CXT!AK$2&amp;"*")</f>
        <v>0</v>
      </c>
      <c r="AL44" s="69">
        <f>SUMIFS(BONE!$L:$L,BONE!$B:$B,CXT!$A44,BONE!$C:$C,$B44,BONE!$AB:$AB,"*"&amp;CXT!AL$2&amp;"*")</f>
        <v>0</v>
      </c>
      <c r="AM44" s="69">
        <f>SUMIFS(BONE!$L:$L,BONE!$B:$B,CXT!$A44,BONE!$C:$C,$B44,BONE!$AB:$AB,"&lt;&gt;"&amp;"")</f>
        <v>0</v>
      </c>
      <c r="AN44" s="131" t="e">
        <f t="shared" si="3"/>
        <v>#DIV/0!</v>
      </c>
    </row>
    <row r="45" spans="1:40" x14ac:dyDescent="0.25">
      <c r="A45"/>
      <c r="B45"/>
      <c r="C45" s="114">
        <f>SUMIFS(BONE!$L:$L,BONE!$B:$B,CXT!$A45,BONE!$C:$C,$B45)</f>
        <v>0</v>
      </c>
      <c r="D45">
        <f t="shared" si="0"/>
        <v>0</v>
      </c>
      <c r="E45" s="114">
        <f>SUMIFS(BONE!$L:$L,BONE!$B:$B,CXT!$A45,BONE!$C:$C,$B45,BONE!$H:$H,CXT!E$2)</f>
        <v>0</v>
      </c>
      <c r="F45">
        <f>SUMIFS(BONE!$L:$L,BONE!$B:$B,CXT!$A45,BONE!$C:$C,$B45,BONE!$H:$H,CXT!F$2)</f>
        <v>0</v>
      </c>
      <c r="G45">
        <f>SUMIFS(BONE!$L:$L,BONE!$B:$B,CXT!$A45,BONE!$C:$C,$B45,BONE!$H:$H,CXT!G$2)</f>
        <v>0</v>
      </c>
      <c r="H45">
        <f>SUMIFS(BONE!$L:$L,BONE!$B:$B,CXT!$A45,BONE!$C:$C,$B45,BONE!$H:$H,CXT!H$2)</f>
        <v>0</v>
      </c>
      <c r="I45">
        <f>SUMIFS(BONE!$L:$L,BONE!$B:$B,CXT!$A45,BONE!$C:$C,$B45,BONE!$H:$H,CXT!I$2)</f>
        <v>0</v>
      </c>
      <c r="J45">
        <f>SUMIFS(BONE!$L:$L,BONE!$B:$B,CXT!$A45,BONE!$C:$C,$B45,BONE!$H:$H,CXT!J$2)</f>
        <v>0</v>
      </c>
      <c r="K45">
        <f>SUMIFS(BONE!$L:$L,BONE!$B:$B,CXT!$A45,BONE!$C:$C,$B45,BONE!$H:$H,CXT!K$2)</f>
        <v>0</v>
      </c>
      <c r="L45">
        <f>SUMIFS(BONE!$L:$L,BONE!$B:$B,CXT!$A45,BONE!$C:$C,$B45,BONE!$H:$H,CXT!L$2)</f>
        <v>0</v>
      </c>
      <c r="M45">
        <f>SUMIFS(BONE!$L:$L,BONE!$B:$B,CXT!$A45,BONE!$C:$C,$B45,BONE!$H:$H,CXT!M$2)</f>
        <v>0</v>
      </c>
      <c r="N45">
        <f>SUMIFS(BONE!$L:$L,BONE!$B:$B,CXT!$A45,BONE!$C:$C,$B45,BONE!$H:$H,CXT!N$2)</f>
        <v>0</v>
      </c>
      <c r="O45">
        <f>SUMIFS(BONE!$L:$L,BONE!$B:$B,CXT!$A45,BONE!$C:$C,$B45,BONE!$H:$H,CXT!O$2)</f>
        <v>0</v>
      </c>
      <c r="P45">
        <f>SUMIFS(BONE!$L:$L,BONE!$B:$B,CXT!$A45,BONE!$C:$C,$B45,BONE!$H:$H,CXT!P$2)</f>
        <v>0</v>
      </c>
      <c r="Q45">
        <f>SUMIFS(BONE!$L:$L,BONE!$B:$B,CXT!$A45,BONE!$C:$C,$B45,BONE!$H:$H,CXT!Q$2)</f>
        <v>0</v>
      </c>
      <c r="R45">
        <f>SUMIFS(BONE!$L:$L,BONE!$B:$B,CXT!$A45,BONE!$C:$C,$B45,BONE!$H:$H,CXT!R$2)</f>
        <v>0</v>
      </c>
      <c r="S45">
        <f>SUMIFS(BONE!$L:$L,BONE!$B:$B,CXT!$A45,BONE!$C:$C,$B45,BONE!$H:$H,CXT!S$2)</f>
        <v>0</v>
      </c>
      <c r="T45">
        <f>SUMIFS(BONE!$L:$L,BONE!$B:$B,CXT!$A45,BONE!$C:$C,$B45,BONE!$H:$H,CXT!T$2)</f>
        <v>0</v>
      </c>
      <c r="U45">
        <f>SUMIFS(BONE!$L:$L,BONE!$B:$B,CXT!$A45,BONE!$C:$C,$B45,BONE!$H:$H,CXT!U$2)</f>
        <v>0</v>
      </c>
      <c r="V45">
        <f>SUMIFS(BONE!$L:$L,BONE!$B:$B,CXT!$A45,BONE!$C:$C,$B45,BONE!$H:$H,CXT!V$2)</f>
        <v>0</v>
      </c>
      <c r="W45" s="114">
        <f>SUMIFS(BONE!$L:$L,BONE!$B:$B,CXT!$A45,BONE!$C:$C,$B45,BONE!$X:$X,"*"&amp;CXT!W$2&amp;"*")</f>
        <v>0</v>
      </c>
      <c r="X45" s="69">
        <f>SUMIFS(BONE!$L:$L,BONE!$B:$B,CXT!$A45,BONE!$C:$C,$B45,BONE!$X:$X,"*"&amp;CXT!X$2&amp;"*")</f>
        <v>0</v>
      </c>
      <c r="Y45" s="69">
        <f>SUMIFS(BONE!$L:$L,BONE!$B:$B,CXT!$A45,BONE!$C:$C,$B45,BONE!$X:$X,"*"&amp;CXT!Y$2&amp;"*")</f>
        <v>0</v>
      </c>
      <c r="Z45" s="69">
        <f>SUMIFS(BONE!$L:$L,BONE!$B:$B,CXT!$A45,BONE!$C:$C,$B45,BONE!$X:$X,"*"&amp;CXT!Z$2&amp;"*")</f>
        <v>0</v>
      </c>
      <c r="AA45" s="69">
        <f>SUMIFS(BONE!$L:$L,BONE!$B:$B,CXT!$A45,BONE!$C:$C,$B45,BONE!$X:$X,"&lt;&gt;"&amp;"")</f>
        <v>0</v>
      </c>
      <c r="AB45" s="131" t="e">
        <f t="shared" si="1"/>
        <v>#DIV/0!</v>
      </c>
      <c r="AC45" s="114">
        <f>SUMIFS(BONE!$L:$L,BONE!$B:$B,CXT!$A45,BONE!$C:$C,$B45,BONE!$Z:$Z,"*"&amp;CXT!AC$2&amp;"*")</f>
        <v>0</v>
      </c>
      <c r="AD45" s="69">
        <f>SUMIFS(BONE!$L:$L,BONE!$B:$B,CXT!$A45,BONE!$C:$C,$B45,BONE!$Z:$Z,"*"&amp;CXT!AD$2&amp;"*")</f>
        <v>0</v>
      </c>
      <c r="AE45" s="69">
        <f>SUMIFS(BONE!$L:$L,BONE!$B:$B,CXT!$A45,BONE!$C:$C,$B45,BONE!$Z:$Z,"*"&amp;CXT!AE$2&amp;"*")</f>
        <v>0</v>
      </c>
      <c r="AF45" s="69">
        <f>SUMIFS(BONE!$L:$L,BONE!$B:$B,CXT!$A45,BONE!$C:$C,$B45,BONE!$Z:$Z,"*"&amp;CXT!AF$2&amp;"*")</f>
        <v>0</v>
      </c>
      <c r="AG45" s="69">
        <f>SUMIFS(BONE!$L:$L,BONE!$B:$B,CXT!$A45,BONE!$C:$C,$B45,BONE!$Z:$Z,"*"&amp;CXT!AG$2&amp;"*")</f>
        <v>0</v>
      </c>
      <c r="AH45" s="69">
        <f>SUMIFS(BONE!$L:$L,BONE!$B:$B,CXT!$A45,BONE!$C:$C,$B45,BONE!$Z:$Z,"&lt;&gt;"&amp;"")</f>
        <v>0</v>
      </c>
      <c r="AI45" s="131" t="e">
        <f t="shared" si="2"/>
        <v>#DIV/0!</v>
      </c>
      <c r="AJ45" s="114">
        <f>SUMIFS(BONE!$L:$L,BONE!$B:$B,CXT!$A45,BONE!$C:$C,$B45,BONE!$AB:$AB,"*"&amp;CXT!AJ$2&amp;"*")</f>
        <v>0</v>
      </c>
      <c r="AK45" s="69">
        <f>SUMIFS(BONE!$L:$L,BONE!$B:$B,CXT!$A45,BONE!$C:$C,$B45,BONE!$AB:$AB,"*"&amp;CXT!AK$2&amp;"*")</f>
        <v>0</v>
      </c>
      <c r="AL45" s="69">
        <f>SUMIFS(BONE!$L:$L,BONE!$B:$B,CXT!$A45,BONE!$C:$C,$B45,BONE!$AB:$AB,"*"&amp;CXT!AL$2&amp;"*")</f>
        <v>0</v>
      </c>
      <c r="AM45" s="69">
        <f>SUMIFS(BONE!$L:$L,BONE!$B:$B,CXT!$A45,BONE!$C:$C,$B45,BONE!$AB:$AB,"&lt;&gt;"&amp;"")</f>
        <v>0</v>
      </c>
      <c r="AN45" s="131" t="e">
        <f t="shared" si="3"/>
        <v>#DIV/0!</v>
      </c>
    </row>
    <row r="46" spans="1:40" x14ac:dyDescent="0.25">
      <c r="A46"/>
      <c r="B46"/>
      <c r="C46" s="114">
        <f>SUMIFS(BONE!$L:$L,BONE!$B:$B,CXT!$A46,BONE!$C:$C,$B46)</f>
        <v>0</v>
      </c>
      <c r="D46">
        <f t="shared" si="0"/>
        <v>0</v>
      </c>
      <c r="E46" s="114">
        <f>SUMIFS(BONE!$L:$L,BONE!$B:$B,CXT!$A46,BONE!$C:$C,$B46,BONE!$H:$H,CXT!E$2)</f>
        <v>0</v>
      </c>
      <c r="F46">
        <f>SUMIFS(BONE!$L:$L,BONE!$B:$B,CXT!$A46,BONE!$C:$C,$B46,BONE!$H:$H,CXT!F$2)</f>
        <v>0</v>
      </c>
      <c r="G46">
        <f>SUMIFS(BONE!$L:$L,BONE!$B:$B,CXT!$A46,BONE!$C:$C,$B46,BONE!$H:$H,CXT!G$2)</f>
        <v>0</v>
      </c>
      <c r="H46">
        <f>SUMIFS(BONE!$L:$L,BONE!$B:$B,CXT!$A46,BONE!$C:$C,$B46,BONE!$H:$H,CXT!H$2)</f>
        <v>0</v>
      </c>
      <c r="I46">
        <f>SUMIFS(BONE!$L:$L,BONE!$B:$B,CXT!$A46,BONE!$C:$C,$B46,BONE!$H:$H,CXT!I$2)</f>
        <v>0</v>
      </c>
      <c r="J46">
        <f>SUMIFS(BONE!$L:$L,BONE!$B:$B,CXT!$A46,BONE!$C:$C,$B46,BONE!$H:$H,CXT!J$2)</f>
        <v>0</v>
      </c>
      <c r="K46">
        <f>SUMIFS(BONE!$L:$L,BONE!$B:$B,CXT!$A46,BONE!$C:$C,$B46,BONE!$H:$H,CXT!K$2)</f>
        <v>0</v>
      </c>
      <c r="L46">
        <f>SUMIFS(BONE!$L:$L,BONE!$B:$B,CXT!$A46,BONE!$C:$C,$B46,BONE!$H:$H,CXT!L$2)</f>
        <v>0</v>
      </c>
      <c r="M46">
        <f>SUMIFS(BONE!$L:$L,BONE!$B:$B,CXT!$A46,BONE!$C:$C,$B46,BONE!$H:$H,CXT!M$2)</f>
        <v>0</v>
      </c>
      <c r="N46">
        <f>SUMIFS(BONE!$L:$L,BONE!$B:$B,CXT!$A46,BONE!$C:$C,$B46,BONE!$H:$H,CXT!N$2)</f>
        <v>0</v>
      </c>
      <c r="O46">
        <f>SUMIFS(BONE!$L:$L,BONE!$B:$B,CXT!$A46,BONE!$C:$C,$B46,BONE!$H:$H,CXT!O$2)</f>
        <v>0</v>
      </c>
      <c r="P46">
        <f>SUMIFS(BONE!$L:$L,BONE!$B:$B,CXT!$A46,BONE!$C:$C,$B46,BONE!$H:$H,CXT!P$2)</f>
        <v>0</v>
      </c>
      <c r="Q46">
        <f>SUMIFS(BONE!$L:$L,BONE!$B:$B,CXT!$A46,BONE!$C:$C,$B46,BONE!$H:$H,CXT!Q$2)</f>
        <v>0</v>
      </c>
      <c r="R46">
        <f>SUMIFS(BONE!$L:$L,BONE!$B:$B,CXT!$A46,BONE!$C:$C,$B46,BONE!$H:$H,CXT!R$2)</f>
        <v>0</v>
      </c>
      <c r="S46">
        <f>SUMIFS(BONE!$L:$L,BONE!$B:$B,CXT!$A46,BONE!$C:$C,$B46,BONE!$H:$H,CXT!S$2)</f>
        <v>0</v>
      </c>
      <c r="T46">
        <f>SUMIFS(BONE!$L:$L,BONE!$B:$B,CXT!$A46,BONE!$C:$C,$B46,BONE!$H:$H,CXT!T$2)</f>
        <v>0</v>
      </c>
      <c r="U46">
        <f>SUMIFS(BONE!$L:$L,BONE!$B:$B,CXT!$A46,BONE!$C:$C,$B46,BONE!$H:$H,CXT!U$2)</f>
        <v>0</v>
      </c>
      <c r="V46">
        <f>SUMIFS(BONE!$L:$L,BONE!$B:$B,CXT!$A46,BONE!$C:$C,$B46,BONE!$H:$H,CXT!V$2)</f>
        <v>0</v>
      </c>
      <c r="W46" s="114">
        <f>SUMIFS(BONE!$L:$L,BONE!$B:$B,CXT!$A46,BONE!$C:$C,$B46,BONE!$X:$X,"*"&amp;CXT!W$2&amp;"*")</f>
        <v>0</v>
      </c>
      <c r="X46" s="69">
        <f>SUMIFS(BONE!$L:$L,BONE!$B:$B,CXT!$A46,BONE!$C:$C,$B46,BONE!$X:$X,"*"&amp;CXT!X$2&amp;"*")</f>
        <v>0</v>
      </c>
      <c r="Y46" s="69">
        <f>SUMIFS(BONE!$L:$L,BONE!$B:$B,CXT!$A46,BONE!$C:$C,$B46,BONE!$X:$X,"*"&amp;CXT!Y$2&amp;"*")</f>
        <v>0</v>
      </c>
      <c r="Z46" s="69">
        <f>SUMIFS(BONE!$L:$L,BONE!$B:$B,CXT!$A46,BONE!$C:$C,$B46,BONE!$X:$X,"*"&amp;CXT!Z$2&amp;"*")</f>
        <v>0</v>
      </c>
      <c r="AA46" s="69">
        <f>SUMIFS(BONE!$L:$L,BONE!$B:$B,CXT!$A46,BONE!$C:$C,$B46,BONE!$X:$X,"&lt;&gt;"&amp;"")</f>
        <v>0</v>
      </c>
      <c r="AB46" s="131" t="e">
        <f t="shared" si="1"/>
        <v>#DIV/0!</v>
      </c>
      <c r="AC46" s="114">
        <f>SUMIFS(BONE!$L:$L,BONE!$B:$B,CXT!$A46,BONE!$C:$C,$B46,BONE!$Z:$Z,"*"&amp;CXT!AC$2&amp;"*")</f>
        <v>0</v>
      </c>
      <c r="AD46" s="69">
        <f>SUMIFS(BONE!$L:$L,BONE!$B:$B,CXT!$A46,BONE!$C:$C,$B46,BONE!$Z:$Z,"*"&amp;CXT!AD$2&amp;"*")</f>
        <v>0</v>
      </c>
      <c r="AE46" s="69">
        <f>SUMIFS(BONE!$L:$L,BONE!$B:$B,CXT!$A46,BONE!$C:$C,$B46,BONE!$Z:$Z,"*"&amp;CXT!AE$2&amp;"*")</f>
        <v>0</v>
      </c>
      <c r="AF46" s="69">
        <f>SUMIFS(BONE!$L:$L,BONE!$B:$B,CXT!$A46,BONE!$C:$C,$B46,BONE!$Z:$Z,"*"&amp;CXT!AF$2&amp;"*")</f>
        <v>0</v>
      </c>
      <c r="AG46" s="69">
        <f>SUMIFS(BONE!$L:$L,BONE!$B:$B,CXT!$A46,BONE!$C:$C,$B46,BONE!$Z:$Z,"*"&amp;CXT!AG$2&amp;"*")</f>
        <v>0</v>
      </c>
      <c r="AH46" s="69">
        <f>SUMIFS(BONE!$L:$L,BONE!$B:$B,CXT!$A46,BONE!$C:$C,$B46,BONE!$Z:$Z,"&lt;&gt;"&amp;"")</f>
        <v>0</v>
      </c>
      <c r="AI46" s="131" t="e">
        <f t="shared" si="2"/>
        <v>#DIV/0!</v>
      </c>
      <c r="AJ46" s="114">
        <f>SUMIFS(BONE!$L:$L,BONE!$B:$B,CXT!$A46,BONE!$C:$C,$B46,BONE!$AB:$AB,"*"&amp;CXT!AJ$2&amp;"*")</f>
        <v>0</v>
      </c>
      <c r="AK46" s="69">
        <f>SUMIFS(BONE!$L:$L,BONE!$B:$B,CXT!$A46,BONE!$C:$C,$B46,BONE!$AB:$AB,"*"&amp;CXT!AK$2&amp;"*")</f>
        <v>0</v>
      </c>
      <c r="AL46" s="69">
        <f>SUMIFS(BONE!$L:$L,BONE!$B:$B,CXT!$A46,BONE!$C:$C,$B46,BONE!$AB:$AB,"*"&amp;CXT!AL$2&amp;"*")</f>
        <v>0</v>
      </c>
      <c r="AM46" s="69">
        <f>SUMIFS(BONE!$L:$L,BONE!$B:$B,CXT!$A46,BONE!$C:$C,$B46,BONE!$AB:$AB,"&lt;&gt;"&amp;"")</f>
        <v>0</v>
      </c>
      <c r="AN46" s="131" t="e">
        <f t="shared" si="3"/>
        <v>#DIV/0!</v>
      </c>
    </row>
    <row r="47" spans="1:40" x14ac:dyDescent="0.25">
      <c r="A47"/>
      <c r="B47"/>
    </row>
    <row r="48" spans="1:40"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row r="71" spans="1:2" x14ac:dyDescent="0.25">
      <c r="A71"/>
      <c r="B71"/>
    </row>
    <row r="72" spans="1:2" x14ac:dyDescent="0.25">
      <c r="A72"/>
      <c r="B72"/>
    </row>
    <row r="73" spans="1:2" x14ac:dyDescent="0.25">
      <c r="A73"/>
      <c r="B73"/>
    </row>
    <row r="74" spans="1:2" x14ac:dyDescent="0.25">
      <c r="A74"/>
      <c r="B74"/>
    </row>
    <row r="75" spans="1:2" x14ac:dyDescent="0.25">
      <c r="A75"/>
      <c r="B75"/>
    </row>
    <row r="76" spans="1:2" x14ac:dyDescent="0.25">
      <c r="A76"/>
      <c r="B76"/>
    </row>
    <row r="77" spans="1:2" x14ac:dyDescent="0.25">
      <c r="A77"/>
      <c r="B77"/>
    </row>
    <row r="78" spans="1:2" x14ac:dyDescent="0.25">
      <c r="A78"/>
      <c r="B78"/>
    </row>
    <row r="79" spans="1:2" x14ac:dyDescent="0.25">
      <c r="A79"/>
      <c r="B79"/>
    </row>
    <row r="80" spans="1:2" x14ac:dyDescent="0.25">
      <c r="A80"/>
      <c r="B80"/>
    </row>
    <row r="81" spans="1:2" x14ac:dyDescent="0.25">
      <c r="A81"/>
      <c r="B81"/>
    </row>
    <row r="82" spans="1:2" x14ac:dyDescent="0.25">
      <c r="A82"/>
      <c r="B82"/>
    </row>
    <row r="83" spans="1:2" x14ac:dyDescent="0.25">
      <c r="A83"/>
      <c r="B83"/>
    </row>
    <row r="84" spans="1:2" x14ac:dyDescent="0.25">
      <c r="A84"/>
      <c r="B84"/>
    </row>
    <row r="85" spans="1:2" x14ac:dyDescent="0.25">
      <c r="A85"/>
      <c r="B85"/>
    </row>
    <row r="86" spans="1:2" x14ac:dyDescent="0.25">
      <c r="A86"/>
      <c r="B86"/>
    </row>
    <row r="87" spans="1:2" x14ac:dyDescent="0.25">
      <c r="A87"/>
      <c r="B87"/>
    </row>
    <row r="88" spans="1:2" x14ac:dyDescent="0.25">
      <c r="A88"/>
      <c r="B88"/>
    </row>
    <row r="89" spans="1:2" x14ac:dyDescent="0.25">
      <c r="A89"/>
      <c r="B89"/>
    </row>
    <row r="90" spans="1:2" x14ac:dyDescent="0.25">
      <c r="A90"/>
      <c r="B90"/>
    </row>
    <row r="91" spans="1:2" x14ac:dyDescent="0.25">
      <c r="A91"/>
      <c r="B91"/>
    </row>
    <row r="92" spans="1:2" x14ac:dyDescent="0.25">
      <c r="A92"/>
      <c r="B92"/>
    </row>
    <row r="93" spans="1:2" x14ac:dyDescent="0.25">
      <c r="A93"/>
      <c r="B93"/>
    </row>
    <row r="94" spans="1:2" x14ac:dyDescent="0.25">
      <c r="A94"/>
      <c r="B94"/>
    </row>
    <row r="95" spans="1:2" x14ac:dyDescent="0.25">
      <c r="A95"/>
      <c r="B95"/>
    </row>
    <row r="96" spans="1:2" x14ac:dyDescent="0.25">
      <c r="A96"/>
      <c r="B96"/>
    </row>
    <row r="97" spans="1:2" x14ac:dyDescent="0.25">
      <c r="A97"/>
      <c r="B97"/>
    </row>
    <row r="98" spans="1:2" x14ac:dyDescent="0.25">
      <c r="A98"/>
      <c r="B98"/>
    </row>
    <row r="99" spans="1:2" x14ac:dyDescent="0.25">
      <c r="A99"/>
      <c r="B99"/>
    </row>
    <row r="100" spans="1:2" x14ac:dyDescent="0.25">
      <c r="A100"/>
      <c r="B100"/>
    </row>
    <row r="101" spans="1:2" x14ac:dyDescent="0.25">
      <c r="A101"/>
      <c r="B101"/>
    </row>
    <row r="102" spans="1:2" x14ac:dyDescent="0.25">
      <c r="A102"/>
      <c r="B102"/>
    </row>
    <row r="103" spans="1:2" x14ac:dyDescent="0.25">
      <c r="A103"/>
      <c r="B103"/>
    </row>
    <row r="104" spans="1:2" x14ac:dyDescent="0.25">
      <c r="A104"/>
      <c r="B104"/>
    </row>
    <row r="105" spans="1:2" x14ac:dyDescent="0.25">
      <c r="A105"/>
      <c r="B105"/>
    </row>
    <row r="106" spans="1:2" x14ac:dyDescent="0.25">
      <c r="A106"/>
      <c r="B106"/>
    </row>
    <row r="107" spans="1:2" x14ac:dyDescent="0.25">
      <c r="A107"/>
      <c r="B107"/>
    </row>
    <row r="108" spans="1:2" x14ac:dyDescent="0.25">
      <c r="A108"/>
      <c r="B108"/>
    </row>
    <row r="109" spans="1:2" x14ac:dyDescent="0.25">
      <c r="A109"/>
      <c r="B109"/>
    </row>
    <row r="110" spans="1:2" x14ac:dyDescent="0.25">
      <c r="A110"/>
      <c r="B110"/>
    </row>
    <row r="111" spans="1:2" x14ac:dyDescent="0.25">
      <c r="A111"/>
      <c r="B111"/>
    </row>
    <row r="112" spans="1:2" x14ac:dyDescent="0.25">
      <c r="A112"/>
      <c r="B11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BONE</vt:lpstr>
      <vt:lpstr>ANALYSIS</vt:lpstr>
      <vt:lpstr>qu</vt:lpstr>
      <vt:lpstr>MSR</vt:lpstr>
      <vt:lpstr>TW</vt:lpstr>
      <vt:lpstr>BTCH</vt:lpstr>
      <vt:lpstr>FU</vt:lpstr>
      <vt:lpstr>PH</vt:lpstr>
      <vt:lpstr>CXT</vt:lpstr>
      <vt:lpstr>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Johnson</dc:creator>
  <cp:lastModifiedBy>Emily Johnson</cp:lastModifiedBy>
  <dcterms:created xsi:type="dcterms:W3CDTF">2017-12-06T09:11:46Z</dcterms:created>
  <dcterms:modified xsi:type="dcterms:W3CDTF">2018-05-21T13:10:26Z</dcterms:modified>
</cp:coreProperties>
</file>